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codeName="ThisWorkbook" defaultThemeVersion="124226"/>
  <mc:AlternateContent xmlns:mc="http://schemas.openxmlformats.org/markup-compatibility/2006">
    <mc:Choice Requires="x15">
      <x15ac:absPath xmlns:x15ac="http://schemas.microsoft.com/office/spreadsheetml/2010/11/ac" url="C:\Users\81904\Desktop\"/>
    </mc:Choice>
  </mc:AlternateContent>
  <xr:revisionPtr revIDLastSave="0" documentId="8_{AE9C4923-1323-429C-A71F-434DF1B8CB50}" xr6:coauthVersionLast="47" xr6:coauthVersionMax="47" xr10:uidLastSave="{00000000-0000-0000-0000-000000000000}"/>
  <bookViews>
    <workbookView xWindow="-120" yWindow="-120" windowWidth="20730" windowHeight="11160" activeTab="2" xr2:uid="{00000000-000D-0000-FFFF-FFFF00000000}"/>
  </bookViews>
  <sheets>
    <sheet name="登録一覧" sheetId="5" r:id="rId1"/>
    <sheet name="ﾃﾞｰﾀ" sheetId="4" r:id="rId2"/>
    <sheet name="条件規格" sheetId="2" r:id="rId3"/>
    <sheet name="品種条件" sheetId="1" r:id="rId4"/>
    <sheet name="手順書" sheetId="6" r:id="rId5"/>
    <sheet name="製造条件表" sheetId="3" r:id="rId6"/>
    <sheet name="作標表題" sheetId="7" r:id="rId7"/>
    <sheet name="作業標準書・訓練記録表" sheetId="8" r:id="rId8"/>
  </sheets>
  <definedNames>
    <definedName name="_xlnm._FilterDatabase" localSheetId="1" hidden="1">ﾃﾞｰﾀ!$B$2:$G$102</definedName>
    <definedName name="_xlnm._FilterDatabase" localSheetId="0" hidden="1">登録一覧!$B$3:$K$103</definedName>
    <definedName name="_xlnm.Print_Area" localSheetId="7">作業標準書・訓練記録表!$A$1:$H$24</definedName>
    <definedName name="_xlnm.Print_Area" localSheetId="6">作標表題!$B$1:$K$50</definedName>
    <definedName name="_xlnm.Print_Area" localSheetId="5">製造条件表!$B$1:$T$53</definedName>
  </definedNames>
  <calcPr calcId="191029" concurrentCalc="0"/>
</workbook>
</file>

<file path=xl/calcChain.xml><?xml version="1.0" encoding="utf-8"?>
<calcChain xmlns="http://schemas.openxmlformats.org/spreadsheetml/2006/main">
  <c r="G15" i="3" l="1"/>
  <c r="N5" i="3"/>
  <c r="F3" i="3"/>
  <c r="O45" i="3"/>
  <c r="J2" i="3"/>
  <c r="D24" i="3"/>
  <c r="C9" i="3"/>
  <c r="C10" i="3"/>
  <c r="C11" i="3"/>
  <c r="F4" i="3"/>
  <c r="F5" i="3"/>
  <c r="G9" i="3"/>
  <c r="J4" i="3"/>
  <c r="J3" i="3"/>
  <c r="P1" i="3"/>
  <c r="G51" i="3"/>
  <c r="G50" i="3"/>
  <c r="G49" i="3"/>
  <c r="G48" i="3"/>
  <c r="G47" i="3"/>
  <c r="G46" i="3"/>
  <c r="G42" i="3"/>
  <c r="G40" i="3"/>
  <c r="G39" i="3"/>
  <c r="G38" i="3"/>
  <c r="G37" i="3"/>
  <c r="G41" i="3"/>
  <c r="O44" i="3"/>
  <c r="G34" i="3"/>
  <c r="O53" i="3"/>
  <c r="O52" i="3"/>
  <c r="O51" i="3"/>
  <c r="O50" i="3"/>
  <c r="O49" i="3"/>
  <c r="O48" i="3"/>
  <c r="O47" i="3"/>
  <c r="O46" i="3"/>
  <c r="O35" i="3"/>
  <c r="S31" i="3"/>
  <c r="S30" i="3"/>
  <c r="S29" i="3"/>
  <c r="S28" i="3"/>
  <c r="S27" i="3"/>
  <c r="S26" i="3"/>
  <c r="S25" i="3"/>
  <c r="S20" i="3"/>
  <c r="S19" i="3"/>
  <c r="S16" i="3"/>
  <c r="S15" i="3"/>
  <c r="S14" i="3"/>
  <c r="S11" i="3"/>
  <c r="S10" i="3"/>
  <c r="S9" i="3"/>
  <c r="S8" i="3"/>
  <c r="O41" i="3"/>
  <c r="O38" i="3"/>
  <c r="O34" i="3"/>
  <c r="O33" i="3"/>
  <c r="O32" i="3"/>
  <c r="O31" i="3"/>
  <c r="O30" i="3"/>
  <c r="O29" i="3"/>
  <c r="O28" i="3"/>
  <c r="O27" i="3"/>
  <c r="O26" i="3"/>
  <c r="O25" i="3"/>
  <c r="R4" i="3"/>
  <c r="R3" i="3"/>
  <c r="N4" i="3"/>
  <c r="N3" i="3"/>
  <c r="O23" i="3"/>
  <c r="O22" i="3"/>
  <c r="O21" i="3"/>
  <c r="O20" i="3"/>
  <c r="O19" i="3"/>
  <c r="O18" i="3"/>
  <c r="O17" i="3"/>
  <c r="O16" i="3"/>
  <c r="O15" i="3"/>
  <c r="O14" i="3"/>
  <c r="O13" i="3"/>
  <c r="O8" i="3"/>
  <c r="K23" i="3"/>
  <c r="K22" i="3"/>
  <c r="K21" i="3"/>
  <c r="K20" i="3"/>
  <c r="K19" i="3"/>
  <c r="K18" i="3"/>
  <c r="K17" i="3"/>
  <c r="K16" i="3"/>
  <c r="K15" i="3"/>
  <c r="K14" i="3"/>
  <c r="K13" i="3"/>
  <c r="K10" i="3"/>
  <c r="K9" i="3"/>
  <c r="K8" i="3"/>
  <c r="K30" i="3"/>
  <c r="K29" i="3"/>
  <c r="K28" i="3"/>
  <c r="K27" i="3"/>
  <c r="K26" i="3"/>
  <c r="K25" i="3"/>
  <c r="G33" i="3"/>
  <c r="G32" i="3"/>
  <c r="G31" i="3"/>
  <c r="G30" i="3"/>
  <c r="G29" i="3"/>
  <c r="G28" i="3"/>
  <c r="G27" i="3"/>
  <c r="G26" i="3"/>
  <c r="G25" i="3"/>
  <c r="G23" i="3"/>
  <c r="G22" i="3"/>
  <c r="G21" i="3"/>
  <c r="G20" i="3"/>
  <c r="G19" i="3"/>
  <c r="G18" i="3"/>
  <c r="G17" i="3"/>
  <c r="G16" i="3"/>
  <c r="G14" i="3"/>
  <c r="G13" i="3"/>
  <c r="G12" i="3"/>
  <c r="G11" i="3"/>
  <c r="G10" i="3"/>
  <c r="G8"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8" i="3"/>
  <c r="K31" i="3"/>
  <c r="S32" i="3"/>
  <c r="G111" i="1"/>
  <c r="G101" i="1"/>
  <c r="D29" i="3"/>
  <c r="H26" i="3"/>
  <c r="P28" i="3"/>
  <c r="T25" i="3"/>
  <c r="T11" i="3"/>
  <c r="H23" i="3"/>
  <c r="P19" i="3"/>
  <c r="P29" i="3"/>
  <c r="D15" i="3"/>
  <c r="D45" i="3"/>
  <c r="H25" i="3"/>
  <c r="D34" i="3"/>
  <c r="D19" i="3"/>
  <c r="T28" i="3"/>
  <c r="T29" i="3"/>
  <c r="L18" i="3"/>
  <c r="L30" i="3"/>
  <c r="P21" i="3"/>
  <c r="L29" i="3"/>
  <c r="T31" i="3"/>
  <c r="P15" i="3"/>
  <c r="D30" i="3"/>
  <c r="D9" i="3"/>
  <c r="P30" i="3"/>
  <c r="L28" i="3"/>
  <c r="D37" i="3"/>
  <c r="H22" i="3"/>
  <c r="D50" i="3"/>
  <c r="T8" i="3"/>
  <c r="H17" i="3"/>
  <c r="L14" i="3"/>
  <c r="D26" i="3"/>
  <c r="T19" i="3"/>
  <c r="P13" i="3"/>
  <c r="H16" i="3"/>
  <c r="P27" i="3"/>
  <c r="T14" i="3"/>
  <c r="L13" i="3"/>
  <c r="P8" i="3"/>
  <c r="H8" i="3"/>
  <c r="D10" i="3"/>
  <c r="H13" i="3"/>
  <c r="H31" i="3"/>
  <c r="P17" i="3"/>
  <c r="D12" i="3"/>
  <c r="L16" i="3"/>
  <c r="T27" i="3"/>
  <c r="D42" i="3"/>
  <c r="L22" i="3"/>
  <c r="D14" i="3"/>
  <c r="H30" i="3"/>
  <c r="P16" i="3"/>
  <c r="L31" i="3"/>
  <c r="D18" i="3"/>
  <c r="D39" i="3"/>
  <c r="P18" i="3"/>
  <c r="T10" i="3"/>
  <c r="D46" i="3"/>
  <c r="D38" i="3"/>
  <c r="D16" i="3"/>
  <c r="H27" i="3"/>
  <c r="D36" i="3"/>
  <c r="D47" i="3"/>
  <c r="L25" i="3"/>
  <c r="D27" i="3"/>
  <c r="L20" i="3"/>
  <c r="D13" i="3"/>
  <c r="D48" i="3"/>
  <c r="P25" i="3"/>
  <c r="L17" i="3"/>
  <c r="H11" i="3"/>
  <c r="D31" i="3"/>
  <c r="D44" i="3"/>
  <c r="H12" i="3"/>
  <c r="L8" i="3"/>
  <c r="D8" i="3"/>
  <c r="D40" i="3"/>
  <c r="D43" i="3"/>
  <c r="D49" i="3"/>
  <c r="L10" i="3"/>
  <c r="T26" i="3"/>
  <c r="T15" i="3"/>
  <c r="P14" i="3"/>
  <c r="L26" i="3"/>
  <c r="H20" i="3"/>
  <c r="P26" i="3"/>
  <c r="T30" i="3"/>
  <c r="L23" i="3"/>
  <c r="D35" i="3"/>
  <c r="D28" i="3"/>
  <c r="D41" i="3"/>
  <c r="T9" i="3"/>
  <c r="D23" i="3"/>
  <c r="T32" i="3"/>
  <c r="H21" i="3"/>
  <c r="H10" i="3"/>
  <c r="L9" i="3"/>
  <c r="D32" i="3"/>
  <c r="H28" i="3"/>
  <c r="H18" i="3"/>
  <c r="D25" i="3"/>
  <c r="P31" i="3"/>
  <c r="L15" i="3"/>
  <c r="P32" i="3"/>
  <c r="T20" i="3"/>
  <c r="D20" i="3"/>
  <c r="P22" i="3"/>
  <c r="H29" i="3"/>
  <c r="L27" i="3"/>
  <c r="D22" i="3"/>
  <c r="D17" i="3"/>
  <c r="L19" i="3"/>
  <c r="D33" i="3"/>
  <c r="L21" i="3"/>
  <c r="P23" i="3"/>
  <c r="H19" i="3"/>
  <c r="H15" i="3"/>
  <c r="H14" i="3"/>
  <c r="P20" i="3"/>
  <c r="H9" i="3"/>
  <c r="D11" i="3"/>
  <c r="D2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7" authorId="0" shapeId="0" xr:uid="{00000000-0006-0000-0000-000001000000}">
      <text>
        <r>
          <rPr>
            <sz val="11"/>
            <color indexed="81"/>
            <rFont val="ＭＳ Ｐゴシック"/>
            <family val="3"/>
            <charset val="128"/>
          </rPr>
          <t>800ｍ×2本
650ｍ×1本</t>
        </r>
      </text>
    </comment>
    <comment ref="F23" authorId="0" shapeId="0" xr:uid="{00000000-0006-0000-0000-000002000000}">
      <text>
        <r>
          <rPr>
            <sz val="11"/>
            <color indexed="81"/>
            <rFont val="ＭＳ Ｐゴシック"/>
            <family val="3"/>
            <charset val="128"/>
          </rPr>
          <t>580mm×2本
270mm×1本</t>
        </r>
      </text>
    </comment>
    <comment ref="G23" authorId="0" shapeId="0" xr:uid="{00000000-0006-0000-0000-000003000000}">
      <text>
        <r>
          <rPr>
            <sz val="11"/>
            <color indexed="81"/>
            <rFont val="ＭＳ Ｐゴシック"/>
            <family val="3"/>
            <charset val="128"/>
          </rPr>
          <t>1500m×2本
650ｍ×1本</t>
        </r>
      </text>
    </comment>
    <comment ref="F62" authorId="0" shapeId="0" xr:uid="{00000000-0006-0000-0000-000004000000}">
      <text>
        <r>
          <rPr>
            <sz val="11"/>
            <color indexed="81"/>
            <rFont val="ＭＳ Ｐゴシック"/>
            <family val="3"/>
            <charset val="128"/>
          </rPr>
          <t>540mm+640mm
合い取り品</t>
        </r>
      </text>
    </comment>
    <comment ref="F63" authorId="0" shapeId="0" xr:uid="{00000000-0006-0000-0000-000005000000}">
      <text>
        <r>
          <rPr>
            <sz val="11"/>
            <color indexed="81"/>
            <rFont val="ＭＳ Ｐゴシック"/>
            <family val="3"/>
            <charset val="128"/>
          </rPr>
          <t>540mm+640mm
合い取り品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6" authorId="0" shapeId="0" xr:uid="{00000000-0006-0000-0100-000001000000}">
      <text>
        <r>
          <rPr>
            <sz val="11"/>
            <color indexed="81"/>
            <rFont val="ＭＳ Ｐゴシック"/>
            <family val="3"/>
            <charset val="128"/>
          </rPr>
          <t>800ｍ×2本
650ｍ×1本</t>
        </r>
      </text>
    </comment>
    <comment ref="F22" authorId="0" shapeId="0" xr:uid="{00000000-0006-0000-0100-000002000000}">
      <text>
        <r>
          <rPr>
            <sz val="11"/>
            <color indexed="81"/>
            <rFont val="ＭＳ Ｐゴシック"/>
            <family val="3"/>
            <charset val="128"/>
          </rPr>
          <t>580mm×2本
270mm×1本</t>
        </r>
      </text>
    </comment>
    <comment ref="G22" authorId="0" shapeId="0" xr:uid="{00000000-0006-0000-0100-000003000000}">
      <text>
        <r>
          <rPr>
            <sz val="11"/>
            <color indexed="81"/>
            <rFont val="ＭＳ Ｐゴシック"/>
            <family val="3"/>
            <charset val="128"/>
          </rPr>
          <t>1500m×2本
650ｍ×1本</t>
        </r>
      </text>
    </comment>
    <comment ref="F61" authorId="0" shapeId="0" xr:uid="{00000000-0006-0000-0100-000004000000}">
      <text>
        <r>
          <rPr>
            <sz val="11"/>
            <color indexed="81"/>
            <rFont val="ＭＳ Ｐゴシック"/>
            <family val="3"/>
            <charset val="128"/>
          </rPr>
          <t>540mm+640mm
合い取り品</t>
        </r>
      </text>
    </comment>
    <comment ref="F62" authorId="0" shapeId="0" xr:uid="{00000000-0006-0000-0100-000005000000}">
      <text>
        <r>
          <rPr>
            <sz val="11"/>
            <color indexed="81"/>
            <rFont val="ＭＳ Ｐゴシック"/>
            <family val="3"/>
            <charset val="128"/>
          </rPr>
          <t>540mm+640mm
合い取り品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V5" authorId="0" shapeId="0" xr:uid="{00000000-0006-0000-0200-000001000000}">
      <text>
        <r>
          <rPr>
            <sz val="11"/>
            <color indexed="81"/>
            <rFont val="ＭＳ Ｐゴシック"/>
            <family val="3"/>
            <charset val="128"/>
          </rPr>
          <t>580mm×2本
270mm×1本</t>
        </r>
      </text>
    </comment>
    <comment ref="BI5" authorId="0" shapeId="0" xr:uid="{00000000-0006-0000-0200-000002000000}">
      <text>
        <r>
          <rPr>
            <sz val="11"/>
            <color indexed="81"/>
            <rFont val="ＭＳ Ｐゴシック"/>
            <family val="3"/>
            <charset val="128"/>
          </rPr>
          <t>540mm+640mm
合い取り品</t>
        </r>
      </text>
    </comment>
    <comment ref="BJ5" authorId="0" shapeId="0" xr:uid="{00000000-0006-0000-0200-000003000000}">
      <text>
        <r>
          <rPr>
            <sz val="11"/>
            <color indexed="81"/>
            <rFont val="ＭＳ Ｐゴシック"/>
            <family val="3"/>
            <charset val="128"/>
          </rPr>
          <t>540mm+640mm
合い取り品</t>
        </r>
      </text>
    </comment>
    <comment ref="BL5" authorId="0" shapeId="0" xr:uid="{00000000-0006-0000-0200-000004000000}">
      <text>
        <r>
          <rPr>
            <sz val="11"/>
            <color indexed="81"/>
            <rFont val="ＭＳ Ｐゴシック"/>
            <family val="3"/>
            <charset val="128"/>
          </rPr>
          <t>540mm+640mm
合い取り品</t>
        </r>
      </text>
    </comment>
    <comment ref="BM5" authorId="0" shapeId="0" xr:uid="{00000000-0006-0000-0200-000005000000}">
      <text>
        <r>
          <rPr>
            <sz val="11"/>
            <color indexed="81"/>
            <rFont val="ＭＳ Ｐゴシック"/>
            <family val="3"/>
            <charset val="128"/>
          </rPr>
          <t>540mm+640mm
合い取り品</t>
        </r>
      </text>
    </comment>
    <comment ref="P6" authorId="0" shapeId="0" xr:uid="{00000000-0006-0000-0200-000006000000}">
      <text>
        <r>
          <rPr>
            <sz val="11"/>
            <color indexed="81"/>
            <rFont val="ＭＳ Ｐゴシック"/>
            <family val="3"/>
            <charset val="128"/>
          </rPr>
          <t>800ｍ×2本
650ｍ×1本</t>
        </r>
      </text>
    </comment>
    <comment ref="V6" authorId="0" shapeId="0" xr:uid="{00000000-0006-0000-0200-000007000000}">
      <text>
        <r>
          <rPr>
            <sz val="11"/>
            <color indexed="81"/>
            <rFont val="ＭＳ Ｐゴシック"/>
            <family val="3"/>
            <charset val="128"/>
          </rPr>
          <t>1500m×2本
650ｍ×1本</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Windows ユーザー</author>
  </authors>
  <commentList>
    <comment ref="AF5" authorId="0" shapeId="0" xr:uid="{00000000-0006-0000-0300-000001000000}">
      <text>
        <r>
          <rPr>
            <sz val="11"/>
            <color indexed="81"/>
            <rFont val="ＭＳ Ｐゴシック"/>
            <family val="3"/>
            <charset val="128"/>
          </rPr>
          <t>580mm×2本
270mm×1本</t>
        </r>
      </text>
    </comment>
    <comment ref="BS5" authorId="0" shapeId="0" xr:uid="{00000000-0006-0000-0300-000002000000}">
      <text>
        <r>
          <rPr>
            <sz val="11"/>
            <color indexed="81"/>
            <rFont val="ＭＳ Ｐゴシック"/>
            <family val="3"/>
            <charset val="128"/>
          </rPr>
          <t>540mm+640mm
合い取り品</t>
        </r>
      </text>
    </comment>
    <comment ref="BT5" authorId="0" shapeId="0" xr:uid="{00000000-0006-0000-0300-000003000000}">
      <text>
        <r>
          <rPr>
            <sz val="11"/>
            <color indexed="81"/>
            <rFont val="ＭＳ Ｐゴシック"/>
            <family val="3"/>
            <charset val="128"/>
          </rPr>
          <t>540mm+640mm
合い取り品</t>
        </r>
      </text>
    </comment>
    <comment ref="Z6" authorId="0" shapeId="0" xr:uid="{00000000-0006-0000-0300-000004000000}">
      <text>
        <r>
          <rPr>
            <sz val="11"/>
            <color indexed="81"/>
            <rFont val="ＭＳ Ｐゴシック"/>
            <family val="3"/>
            <charset val="128"/>
          </rPr>
          <t>800ｍ×2本
650ｍ×1本</t>
        </r>
      </text>
    </comment>
    <comment ref="AF6" authorId="0" shapeId="0" xr:uid="{00000000-0006-0000-0300-000005000000}">
      <text>
        <r>
          <rPr>
            <sz val="11"/>
            <color indexed="81"/>
            <rFont val="ＭＳ Ｐゴシック"/>
            <family val="3"/>
            <charset val="128"/>
          </rPr>
          <t>1500m×2本
650ｍ×1本</t>
        </r>
      </text>
    </comment>
    <comment ref="CE10" authorId="1" shapeId="0" xr:uid="{00000000-0006-0000-0300-000006000000}">
      <text>
        <r>
          <rPr>
            <b/>
            <sz val="9"/>
            <color indexed="81"/>
            <rFont val="MS P ゴシック"/>
            <family val="3"/>
            <charset val="128"/>
          </rPr>
          <t>京セラじゃなく、日東電工豊橋の間違いじゃないかと？</t>
        </r>
      </text>
    </comment>
    <comment ref="AC166" authorId="1" shapeId="0" xr:uid="{00000000-0006-0000-0300-000007000000}">
      <text>
        <r>
          <rPr>
            <b/>
            <sz val="9"/>
            <color indexed="81"/>
            <rFont val="MS P ゴシック"/>
            <family val="3"/>
            <charset val="128"/>
          </rPr>
          <t xml:space="preserve">360ｍｍ:-0ｍｍ、+5ｍｍ
1220ｍｍと1600ｍｍ:-0ｍｍ、+10ｍｍ
</t>
        </r>
      </text>
    </comment>
    <comment ref="AX166" authorId="1" shapeId="0" xr:uid="{00000000-0006-0000-0300-000008000000}">
      <text>
        <r>
          <rPr>
            <b/>
            <sz val="9"/>
            <color indexed="81"/>
            <rFont val="MS P ゴシック"/>
            <family val="3"/>
            <charset val="128"/>
          </rPr>
          <t>東洋包材、リケンテクノス両方とも規格幅は一緒</t>
        </r>
      </text>
    </comment>
    <comment ref="AY166" authorId="1" shapeId="0" xr:uid="{00000000-0006-0000-0300-000009000000}">
      <text>
        <r>
          <rPr>
            <b/>
            <sz val="9"/>
            <color indexed="81"/>
            <rFont val="MS P ゴシック"/>
            <family val="3"/>
            <charset val="128"/>
          </rPr>
          <t>東洋包材、リケンテクノス両方とも規格幅は一緒</t>
        </r>
      </text>
    </comment>
  </commentList>
</comments>
</file>

<file path=xl/sharedStrings.xml><?xml version="1.0" encoding="utf-8"?>
<sst xmlns="http://schemas.openxmlformats.org/spreadsheetml/2006/main" count="25569" uniqueCount="1618">
  <si>
    <t>品番</t>
  </si>
  <si>
    <t>幅</t>
  </si>
  <si>
    <t>長さ</t>
  </si>
  <si>
    <t>原反幅</t>
  </si>
  <si>
    <t>原反長さ</t>
  </si>
  <si>
    <t xml:space="preserve">HP2(U) </t>
    <phoneticPr fontId="5"/>
  </si>
  <si>
    <t>PJ10106</t>
    <phoneticPr fontId="4"/>
  </si>
  <si>
    <t>MFA(S)</t>
    <phoneticPr fontId="4"/>
  </si>
  <si>
    <t>BX9AS</t>
    <phoneticPr fontId="4"/>
  </si>
  <si>
    <t>BX8AS</t>
    <phoneticPr fontId="4"/>
  </si>
  <si>
    <t>BX8ARX</t>
    <phoneticPr fontId="4"/>
  </si>
  <si>
    <t>MDA(S)</t>
    <phoneticPr fontId="4"/>
  </si>
  <si>
    <t xml:space="preserve">WZ(RX) </t>
    <phoneticPr fontId="4"/>
  </si>
  <si>
    <t>WZ(RX)</t>
    <phoneticPr fontId="4"/>
  </si>
  <si>
    <t>BX8AD</t>
    <phoneticPr fontId="4"/>
  </si>
  <si>
    <t>MDA(PRF)L</t>
    <phoneticPr fontId="4"/>
  </si>
  <si>
    <t>MDA(PRF)</t>
    <phoneticPr fontId="4"/>
  </si>
  <si>
    <t>KMDA(CPR)</t>
    <phoneticPr fontId="4"/>
  </si>
  <si>
    <t>MDA(RX)</t>
    <phoneticPr fontId="4"/>
  </si>
  <si>
    <t>MDA(R)</t>
    <phoneticPr fontId="4"/>
  </si>
  <si>
    <t>MD(A)(R)</t>
    <phoneticPr fontId="4"/>
  </si>
  <si>
    <t>BX8(R)</t>
    <phoneticPr fontId="4"/>
  </si>
  <si>
    <t>BKE(RX)</t>
    <phoneticPr fontId="4"/>
  </si>
  <si>
    <t>WZ(U)</t>
    <phoneticPr fontId="4"/>
  </si>
  <si>
    <t>WZ(S)</t>
    <phoneticPr fontId="4"/>
  </si>
  <si>
    <t>WZ(E)</t>
    <phoneticPr fontId="4"/>
  </si>
  <si>
    <t>WZ</t>
    <phoneticPr fontId="4"/>
  </si>
  <si>
    <t>TX011(01)</t>
    <phoneticPr fontId="4"/>
  </si>
  <si>
    <t>SY08</t>
    <phoneticPr fontId="4"/>
  </si>
  <si>
    <t>MFA(CR)</t>
    <phoneticPr fontId="4"/>
  </si>
  <si>
    <t>BX8A(X)</t>
    <phoneticPr fontId="4"/>
  </si>
  <si>
    <t>BX8ARX</t>
    <phoneticPr fontId="4"/>
  </si>
  <si>
    <t>BK(U)K</t>
    <phoneticPr fontId="4"/>
  </si>
  <si>
    <t>BK(U)</t>
    <phoneticPr fontId="4"/>
  </si>
  <si>
    <t>BKR(U)K</t>
    <phoneticPr fontId="4"/>
  </si>
  <si>
    <t>BKE(D)</t>
    <phoneticPr fontId="4"/>
  </si>
  <si>
    <t>BKE(09)</t>
    <phoneticPr fontId="4"/>
  </si>
  <si>
    <t>ﾀｲﾌﾟ名称</t>
    <phoneticPr fontId="4"/>
  </si>
  <si>
    <t>ｻｲｽﾞ</t>
  </si>
  <si>
    <t>１４９６×１２０５０m</t>
    <phoneticPr fontId="5"/>
  </si>
  <si>
    <t>設　定</t>
    <rPh sb="0" eb="1">
      <t>セツ</t>
    </rPh>
    <rPh sb="2" eb="3">
      <t>サダム</t>
    </rPh>
    <phoneticPr fontId="5"/>
  </si>
  <si>
    <t>塗工速度</t>
  </si>
  <si>
    <t>２３５±５m/min</t>
    <phoneticPr fontId="5"/>
  </si>
  <si>
    <t>方　向</t>
  </si>
  <si>
    <t>下出し</t>
  </si>
  <si>
    <t>スプライスモード</t>
  </si>
  <si>
    <t>準　備</t>
  </si>
  <si>
    <t>ウェブクリーナー</t>
  </si>
  <si>
    <t>連　動</t>
  </si>
  <si>
    <t>繰出</t>
  </si>
  <si>
    <t>粘着ロール</t>
  </si>
  <si>
    <t>切</t>
  </si>
  <si>
    <t>高密度除電器</t>
  </si>
  <si>
    <t>直流電極＋</t>
  </si>
  <si>
    <t>９±１kv</t>
  </si>
  <si>
    <t>直流電極－</t>
  </si>
  <si>
    <t>交流電極</t>
  </si>
  <si>
    <t>７±１kv</t>
  </si>
  <si>
    <t>ｲｵﾝ吸引電極</t>
  </si>
  <si>
    <t>４±１kv</t>
    <phoneticPr fontId="5"/>
  </si>
  <si>
    <t>コーターモード</t>
  </si>
  <si>
    <t>リバースキスコートＢ</t>
    <phoneticPr fontId="5"/>
  </si>
  <si>
    <t>コーター制御</t>
  </si>
  <si>
    <t>ドロー</t>
  </si>
  <si>
    <t>グラビアロール</t>
  </si>
  <si>
    <t>種　類</t>
  </si>
  <si>
    <t>２３０ＵＲ</t>
    <phoneticPr fontId="5"/>
  </si>
  <si>
    <t>速　度（目 標）</t>
    <rPh sb="4" eb="5">
      <t>メ</t>
    </rPh>
    <rPh sb="6" eb="7">
      <t>ヒョウ</t>
    </rPh>
    <phoneticPr fontId="5"/>
  </si>
  <si>
    <t>２８５±１０</t>
    <phoneticPr fontId="5"/>
  </si>
  <si>
    <t>ｲﾝﾌﾟﾚｯｼｮﾝﾛｰﾙ</t>
  </si>
  <si>
    <t>－</t>
    <phoneticPr fontId="5"/>
  </si>
  <si>
    <t>No.1</t>
  </si>
  <si>
    <t>圧　力</t>
  </si>
  <si>
    <t>０.３±０.１MPa</t>
  </si>
  <si>
    <t>ｺｰﾀｰ</t>
  </si>
  <si>
    <t>バックアップロール圧</t>
  </si>
  <si>
    <t>ドクター</t>
  </si>
  <si>
    <t>チャンバー</t>
    <phoneticPr fontId="5"/>
  </si>
  <si>
    <t>ドクター</t>
    <phoneticPr fontId="5"/>
  </si>
  <si>
    <t>ベルボ　角度４０°</t>
  </si>
  <si>
    <t>ﾁｬﾝﾊﾞｰｻｸｼｮﾝ圧</t>
  </si>
  <si>
    <t>循環ポンプ</t>
  </si>
  <si>
    <t>設　定</t>
  </si>
  <si>
    <t>単独</t>
    <rPh sb="0" eb="2">
      <t>タンドク</t>
    </rPh>
    <phoneticPr fontId="5"/>
  </si>
  <si>
    <t>回転数</t>
  </si>
  <si>
    <t>１８５±２０ｒｐｍ</t>
    <phoneticPr fontId="5"/>
  </si>
  <si>
    <t>１１０ＵＲ</t>
  </si>
  <si>
    <t>２７０±１０m/min</t>
    <phoneticPr fontId="5"/>
  </si>
  <si>
    <t>No.2</t>
  </si>
  <si>
    <t>ダウンロール高さ</t>
  </si>
  <si>
    <t>－５ｍｍ</t>
    <phoneticPr fontId="5"/>
  </si>
  <si>
    <t>ドクター</t>
    <phoneticPr fontId="5"/>
  </si>
  <si>
    <t>単　独</t>
  </si>
  <si>
    <t>１８５±１００rpm</t>
    <phoneticPr fontId="5"/>
  </si>
  <si>
    <t>スムージング比率</t>
  </si>
  <si>
    <t>ファニッシャー比率</t>
  </si>
  <si>
    <t>－</t>
  </si>
  <si>
    <t>ｱｳﾄ</t>
  </si>
  <si>
    <t>ﾌｨｰﾄﾞ</t>
  </si>
  <si>
    <t>スリット刃</t>
  </si>
  <si>
    <t>上巻取(コート内巻)</t>
    <rPh sb="0" eb="1">
      <t>ウエ</t>
    </rPh>
    <phoneticPr fontId="5"/>
  </si>
  <si>
    <t>巻取</t>
  </si>
  <si>
    <t>巻取コア</t>
  </si>
  <si>
    <t>６インチＦＷＰ</t>
  </si>
  <si>
    <t>張力設定</t>
    <rPh sb="0" eb="2">
      <t>チョウリョク</t>
    </rPh>
    <rPh sb="2" eb="4">
      <t>セッテイ</t>
    </rPh>
    <phoneticPr fontId="5"/>
  </si>
  <si>
    <t>繰　出</t>
  </si>
  <si>
    <t>２２.０±２×１０N</t>
    <phoneticPr fontId="5"/>
  </si>
  <si>
    <t>インフィード</t>
  </si>
  <si>
    <t>１６.０±２×１０N</t>
    <phoneticPr fontId="5"/>
  </si>
  <si>
    <t>コーター</t>
  </si>
  <si>
    <t>乾燥機内</t>
  </si>
  <si>
    <t>１０.０±２×１０N</t>
    <phoneticPr fontId="5"/>
  </si>
  <si>
    <t>冷　却</t>
  </si>
  <si>
    <t>１１.０±２×１０N</t>
    <phoneticPr fontId="5"/>
  </si>
  <si>
    <t>１３.０±２×１０N</t>
    <phoneticPr fontId="5"/>
  </si>
  <si>
    <t>６．０±２×１０N</t>
    <phoneticPr fontId="5"/>
  </si>
  <si>
    <t>冷却部</t>
  </si>
  <si>
    <t>アウトフィード</t>
  </si>
  <si>
    <t>２３.０±２×１０N</t>
    <phoneticPr fontId="5"/>
  </si>
  <si>
    <t>巻　取</t>
  </si>
  <si>
    <t>２６.０±２×１０N</t>
    <phoneticPr fontId="5"/>
  </si>
  <si>
    <t>巻取設定</t>
    <rPh sb="0" eb="2">
      <t>マキト</t>
    </rPh>
    <rPh sb="2" eb="4">
      <t>セッテイ</t>
    </rPh>
    <phoneticPr fontId="5"/>
  </si>
  <si>
    <t>巻取テーパー</t>
  </si>
  <si>
    <t>２０％</t>
    <phoneticPr fontId="5"/>
  </si>
  <si>
    <t>タッチロール圧</t>
  </si>
  <si>
    <t>０.３８±０.０５MPa</t>
  </si>
  <si>
    <t>ニアーロール制御</t>
  </si>
  <si>
    <t>タッチ</t>
  </si>
  <si>
    <t>ニアーロール圧　(紙継６００Ｎタッチ)</t>
  </si>
  <si>
    <t>１２０±５Ｎ</t>
  </si>
  <si>
    <t>ニアーテーパー</t>
  </si>
  <si>
    <t>１０％</t>
    <phoneticPr fontId="5"/>
  </si>
  <si>
    <t>乾　燥　条　件</t>
    <rPh sb="0" eb="1">
      <t>イヌイ</t>
    </rPh>
    <rPh sb="2" eb="3">
      <t>ハシャ</t>
    </rPh>
    <rPh sb="4" eb="5">
      <t>ジョウ</t>
    </rPh>
    <rPh sb="6" eb="7">
      <t>ケン</t>
    </rPh>
    <phoneticPr fontId="5"/>
  </si>
  <si>
    <t>ボイラー設定</t>
  </si>
  <si>
    <t>１９０±１０℃</t>
    <phoneticPr fontId="5"/>
  </si>
  <si>
    <t>溶剤排気ファン</t>
  </si>
  <si>
    <t>４７-２Hz</t>
    <phoneticPr fontId="5"/>
  </si>
  <si>
    <t>一般排気ファン</t>
  </si>
  <si>
    <t>１０±２Hz</t>
  </si>
  <si>
    <t>ブース循環ファン</t>
  </si>
  <si>
    <t>２０±２Hz</t>
  </si>
  <si>
    <t>温　度</t>
  </si>
  <si>
    <t>風　量</t>
  </si>
  <si>
    <t>１２０±５℃</t>
    <phoneticPr fontId="5"/>
  </si>
  <si>
    <t>３７±２Hz</t>
  </si>
  <si>
    <t>１２５±５℃</t>
    <phoneticPr fontId="5"/>
  </si>
  <si>
    <t>１２５±５℃</t>
    <phoneticPr fontId="5"/>
  </si>
  <si>
    <t>ﾌﾟﾚ</t>
  </si>
  <si>
    <t xml:space="preserve">  ５０±５℃</t>
  </si>
  <si>
    <t>３５±２Hz</t>
  </si>
  <si>
    <t>ｵｰﾌﾞﾝ</t>
  </si>
  <si>
    <t xml:space="preserve">  ７０±５℃</t>
    <phoneticPr fontId="5"/>
  </si>
  <si>
    <t>４０±２Hz</t>
  </si>
  <si>
    <t>設定</t>
  </si>
  <si>
    <t>１１０±５℃</t>
  </si>
  <si>
    <t>１２０±５℃</t>
    <phoneticPr fontId="5"/>
  </si>
  <si>
    <t>１２０±５℃</t>
    <phoneticPr fontId="5"/>
  </si>
  <si>
    <t>１２０±５℃</t>
    <phoneticPr fontId="5"/>
  </si>
  <si>
    <t>１１０±５℃</t>
    <phoneticPr fontId="5"/>
  </si>
  <si>
    <t>３０±２Hz</t>
  </si>
  <si>
    <t>冷風</t>
  </si>
  <si>
    <t>ＵＶ設定</t>
    <rPh sb="2" eb="4">
      <t>セッテイ</t>
    </rPh>
    <phoneticPr fontId="5"/>
  </si>
  <si>
    <t>－</t>
    <phoneticPr fontId="5"/>
  </si>
  <si>
    <t>－</t>
    <phoneticPr fontId="5"/>
  </si>
  <si>
    <t>No.3</t>
  </si>
  <si>
    <t>No.4</t>
  </si>
  <si>
    <t>塗　料　処　方</t>
    <rPh sb="0" eb="1">
      <t>ト</t>
    </rPh>
    <rPh sb="2" eb="3">
      <t>リョウ</t>
    </rPh>
    <rPh sb="4" eb="5">
      <t>ショ</t>
    </rPh>
    <rPh sb="6" eb="7">
      <t>カタ</t>
    </rPh>
    <phoneticPr fontId="5"/>
  </si>
  <si>
    <t>No.1（アンカー）許容範囲±５％以内　</t>
    <phoneticPr fontId="5"/>
  </si>
  <si>
    <t>ＢＹ２４－８４６Ｂ</t>
    <phoneticPr fontId="5"/>
  </si>
  <si>
    <t>kg</t>
    <phoneticPr fontId="5"/>
  </si>
  <si>
    <t>ＢＹ２４－８４６Ｃ</t>
    <phoneticPr fontId="5"/>
  </si>
  <si>
    <t>ＢＹ２４－８４６Ｅ</t>
    <phoneticPr fontId="5"/>
  </si>
  <si>
    <t>kg</t>
  </si>
  <si>
    <t>トルエン</t>
    <phoneticPr fontId="5"/>
  </si>
  <si>
    <t>ＩＰＡ</t>
    <phoneticPr fontId="5"/>
  </si>
  <si>
    <t>ＴＯＴＡＬ</t>
    <phoneticPr fontId="5"/>
  </si>
  <si>
    <t>kg</t>
    <phoneticPr fontId="5"/>
  </si>
  <si>
    <t>・調合桶４００メッシュ、ﾎﾟﾝﾌﾟ　１μフィルター</t>
    <rPh sb="1" eb="3">
      <t>チョウゴウ</t>
    </rPh>
    <rPh sb="3" eb="4">
      <t>オケ</t>
    </rPh>
    <phoneticPr fontId="5"/>
  </si>
  <si>
    <t>　リターン出口は２００μメッシュ</t>
    <rPh sb="5" eb="7">
      <t>デグチ</t>
    </rPh>
    <phoneticPr fontId="5"/>
  </si>
  <si>
    <t>No.2(シリコン)許容範囲±５％以内　</t>
    <phoneticPr fontId="5"/>
  </si>
  <si>
    <t>ＫＳ８４７Ｈ</t>
    <phoneticPr fontId="5"/>
  </si>
  <si>
    <t>kg</t>
    <phoneticPr fontId="5"/>
  </si>
  <si>
    <t>トルエン</t>
    <phoneticPr fontId="5"/>
  </si>
  <si>
    <t>ｎヘプタン</t>
    <phoneticPr fontId="5"/>
  </si>
  <si>
    <t>※ＰＬ－５０Ｔ</t>
    <phoneticPr fontId="5"/>
  </si>
  <si>
    <t>kg（4.0g）</t>
    <phoneticPr fontId="5"/>
  </si>
  <si>
    <t>ＴＯＴＡＬ</t>
    <phoneticPr fontId="5"/>
  </si>
  <si>
    <t>・調合桶４００メッシュ、ﾎﾟﾝﾌﾟ　５μフィルター</t>
    <rPh sb="1" eb="3">
      <t>チョウゴウ</t>
    </rPh>
    <rPh sb="3" eb="4">
      <t>オケ</t>
    </rPh>
    <phoneticPr fontId="5"/>
  </si>
  <si>
    <t>・※は電子天秤計量／主剤LOT変更毎に配合比見直し</t>
    <rPh sb="3" eb="5">
      <t>デンシ</t>
    </rPh>
    <rPh sb="5" eb="7">
      <t>テンビン</t>
    </rPh>
    <rPh sb="7" eb="9">
      <t>ケイリョウ</t>
    </rPh>
    <rPh sb="10" eb="12">
      <t>シュザイ</t>
    </rPh>
    <rPh sb="15" eb="17">
      <t>ヘンコウ</t>
    </rPh>
    <rPh sb="17" eb="18">
      <t>ゴト</t>
    </rPh>
    <rPh sb="19" eb="21">
      <t>ハイゴウ</t>
    </rPh>
    <rPh sb="21" eb="22">
      <t>ヒ</t>
    </rPh>
    <rPh sb="22" eb="24">
      <t>ミナオ</t>
    </rPh>
    <phoneticPr fontId="5"/>
  </si>
  <si>
    <t>検査項目</t>
    <rPh sb="0" eb="2">
      <t>ケンサ</t>
    </rPh>
    <rPh sb="2" eb="4">
      <t>コウモク</t>
    </rPh>
    <phoneticPr fontId="5"/>
  </si>
  <si>
    <t>＜外観＞＊欠点検出器全長検査</t>
  </si>
  <si>
    <t>ｺｰﾄﾑﾗ､ﾊｼﾞｷ､ｽﾘｷｽﾞ､ｼﾜ､異物､　　巻きｽﾞﾚ３ｍｍ以内</t>
    <rPh sb="33" eb="35">
      <t>イナイ</t>
    </rPh>
    <phoneticPr fontId="5"/>
  </si>
  <si>
    <t>＜塗布量＞</t>
    <phoneticPr fontId="5"/>
  </si>
  <si>
    <t>　Ｓｉ：８．０±１．０kcps（目標値）</t>
    <rPh sb="16" eb="18">
      <t>モクヒョウ</t>
    </rPh>
    <rPh sb="18" eb="19">
      <t>チ</t>
    </rPh>
    <phoneticPr fontId="5"/>
  </si>
  <si>
    <t>　Ａｌ：０．１５＋０．０１kcps（目標値）　※ガス濃度異常対策</t>
    <rPh sb="26" eb="28">
      <t>ノウド</t>
    </rPh>
    <rPh sb="28" eb="30">
      <t>イジョウ</t>
    </rPh>
    <rPh sb="30" eb="32">
      <t>タイサク</t>
    </rPh>
    <phoneticPr fontId="5"/>
  </si>
  <si>
    <t>備　考</t>
    <rPh sb="0" eb="1">
      <t>ソナエ</t>
    </rPh>
    <rPh sb="2" eb="3">
      <t>コウ</t>
    </rPh>
    <phoneticPr fontId="5"/>
  </si>
  <si>
    <t>＜ＦＷＰコア＞</t>
    <phoneticPr fontId="5"/>
  </si>
  <si>
    <t>・６インチ　１６００mm</t>
    <phoneticPr fontId="5"/>
  </si>
  <si>
    <t>・巻芯は日東透明両面テープNO.5601　２本止め</t>
    <phoneticPr fontId="5"/>
  </si>
  <si>
    <t>＜サンプリング＞</t>
  </si>
  <si>
    <t>・検査サンプル　５ｍ×１本(原反ＬＯＴ毎)</t>
    <phoneticPr fontId="5"/>
  </si>
  <si>
    <t>＜包装形態＞</t>
    <phoneticPr fontId="5"/>
  </si>
  <si>
    <t>・製品表層赤テープ止め</t>
    <rPh sb="1" eb="3">
      <t>セイヒン</t>
    </rPh>
    <rPh sb="3" eb="5">
      <t>ヒョウソウ</t>
    </rPh>
    <rPh sb="5" eb="6">
      <t>アカ</t>
    </rPh>
    <rPh sb="9" eb="10">
      <t>ト</t>
    </rPh>
    <phoneticPr fontId="5"/>
  </si>
  <si>
    <t>・生ＰＥＴフィルム１周巻き／端面包装赤テープ巻き付け固定</t>
    <rPh sb="1" eb="2">
      <t>ナマ</t>
    </rPh>
    <rPh sb="10" eb="11">
      <t>シュウ</t>
    </rPh>
    <rPh sb="11" eb="12">
      <t>マ</t>
    </rPh>
    <rPh sb="14" eb="16">
      <t>タンメン</t>
    </rPh>
    <rPh sb="16" eb="18">
      <t>ホウソウ</t>
    </rPh>
    <rPh sb="18" eb="19">
      <t>アカ</t>
    </rPh>
    <rPh sb="22" eb="23">
      <t>マ</t>
    </rPh>
    <rPh sb="24" eb="25">
      <t>ツ</t>
    </rPh>
    <rPh sb="26" eb="28">
      <t>コテイ</t>
    </rPh>
    <phoneticPr fontId="5"/>
  </si>
  <si>
    <t>・フィルム包装後ミラーマット１周巻き／巻出し方向矢印記載</t>
    <rPh sb="5" eb="7">
      <t>ホウソウ</t>
    </rPh>
    <rPh sb="7" eb="8">
      <t>ゴ</t>
    </rPh>
    <rPh sb="15" eb="16">
      <t>シュウ</t>
    </rPh>
    <rPh sb="16" eb="17">
      <t>マ</t>
    </rPh>
    <rPh sb="19" eb="21">
      <t>マキダ</t>
    </rPh>
    <rPh sb="22" eb="24">
      <t>ホウコウ</t>
    </rPh>
    <rPh sb="24" eb="26">
      <t>ヤジルシ</t>
    </rPh>
    <rPh sb="26" eb="28">
      <t>キサイ</t>
    </rPh>
    <phoneticPr fontId="5"/>
  </si>
  <si>
    <t>・半透明ブルーチューブ１６００mm　１枚、ペフ２枚添付</t>
    <rPh sb="1" eb="4">
      <t>ハントウメイ</t>
    </rPh>
    <rPh sb="19" eb="20">
      <t>マイ</t>
    </rPh>
    <rPh sb="24" eb="25">
      <t>マイ</t>
    </rPh>
    <rPh sb="25" eb="27">
      <t>テンプ</t>
    </rPh>
    <phoneticPr fontId="5"/>
  </si>
  <si>
    <t>※加工開始時内タッチバランス調整実施</t>
    <rPh sb="1" eb="3">
      <t>カコウ</t>
    </rPh>
    <rPh sb="3" eb="5">
      <t>カイシ</t>
    </rPh>
    <rPh sb="5" eb="6">
      <t>ジ</t>
    </rPh>
    <rPh sb="6" eb="7">
      <t>ウチ</t>
    </rPh>
    <rPh sb="14" eb="16">
      <t>チョウセイ</t>
    </rPh>
    <rPh sb="16" eb="18">
      <t>ジッシ</t>
    </rPh>
    <phoneticPr fontId="5"/>
  </si>
  <si>
    <r>
      <t>※短尺９６００m以上（それ以下は別途協議/</t>
    </r>
    <r>
      <rPr>
        <sz val="10"/>
        <color rgb="FFFF0000"/>
        <rFont val="ＭＳ Ｐゴシック"/>
        <family val="3"/>
        <charset val="128"/>
        <scheme val="minor"/>
      </rPr>
      <t>最低５０００ｍ</t>
    </r>
    <r>
      <rPr>
        <sz val="10"/>
        <color theme="1"/>
        <rFont val="ＭＳ Ｐゴシック"/>
        <family val="3"/>
        <charset val="128"/>
        <scheme val="minor"/>
      </rPr>
      <t>）</t>
    </r>
    <rPh sb="1" eb="3">
      <t>タンジャク</t>
    </rPh>
    <rPh sb="8" eb="10">
      <t>イジョウ</t>
    </rPh>
    <rPh sb="13" eb="15">
      <t>イカ</t>
    </rPh>
    <rPh sb="16" eb="18">
      <t>ベット</t>
    </rPh>
    <rPh sb="18" eb="20">
      <t>キョウギ</t>
    </rPh>
    <rPh sb="21" eb="23">
      <t>サイテイ</t>
    </rPh>
    <phoneticPr fontId="5"/>
  </si>
  <si>
    <t>欠点検知器：①透過[ＮＯ１４]ＭＤＡＰＲＦ　② 反射[ＮＯ７]ＭＤＡＰＲＦ</t>
    <phoneticPr fontId="5"/>
  </si>
  <si>
    <t>　　　　　　　　③熱ジワ検知器を使用すること！</t>
    <rPh sb="9" eb="10">
      <t>ネツ</t>
    </rPh>
    <rPh sb="12" eb="15">
      <t>ケンチキ</t>
    </rPh>
    <rPh sb="16" eb="18">
      <t>シヨウ</t>
    </rPh>
    <phoneticPr fontId="5"/>
  </si>
  <si>
    <t>ＲＴＯ</t>
    <phoneticPr fontId="5"/>
  </si>
  <si>
    <t>外気取入れ：５％以下であること（ガス濃度対策）</t>
    <rPh sb="0" eb="2">
      <t>ガイキ</t>
    </rPh>
    <rPh sb="2" eb="4">
      <t>トリイ</t>
    </rPh>
    <rPh sb="8" eb="10">
      <t>イカ</t>
    </rPh>
    <rPh sb="18" eb="20">
      <t>ノウド</t>
    </rPh>
    <rPh sb="20" eb="22">
      <t>タイサク</t>
    </rPh>
    <phoneticPr fontId="5"/>
  </si>
  <si>
    <t>ｺｰﾄ面</t>
    <phoneticPr fontId="4"/>
  </si>
  <si>
    <t>外　面</t>
    <phoneticPr fontId="4"/>
  </si>
  <si>
    <t>No.1ﾊﾞｯｸｱｯﾌﾟﾛｰﾙ圧</t>
    <phoneticPr fontId="4"/>
  </si>
  <si>
    <t>No.2ﾊﾞｯｸｱｯﾌﾟﾛｰﾙ圧</t>
  </si>
  <si>
    <t>No.1ｲﾝﾌﾟﾚｯｼｮﾝﾛｰﾙ　種類</t>
    <phoneticPr fontId="4"/>
  </si>
  <si>
    <t>No.2ｲﾝﾌﾟﾚｯｼｮﾝﾛｰﾙ　種類</t>
  </si>
  <si>
    <t>繰出方向</t>
    <phoneticPr fontId="4"/>
  </si>
  <si>
    <t>原反品名</t>
    <rPh sb="0" eb="2">
      <t>ゲンタン</t>
    </rPh>
    <phoneticPr fontId="5"/>
  </si>
  <si>
    <t>原反ｺｰﾄ面</t>
    <rPh sb="0" eb="2">
      <t>ゲンタン</t>
    </rPh>
    <phoneticPr fontId="5"/>
  </si>
  <si>
    <t>NO2-7冷風　温度</t>
    <rPh sb="5" eb="7">
      <t>レイフウ</t>
    </rPh>
    <rPh sb="8" eb="10">
      <t>オンド</t>
    </rPh>
    <phoneticPr fontId="4"/>
  </si>
  <si>
    <t>ｱﾝｶｰ調合種1</t>
    <rPh sb="4" eb="6">
      <t>チョウゴウ</t>
    </rPh>
    <rPh sb="6" eb="7">
      <t>シュ</t>
    </rPh>
    <phoneticPr fontId="4"/>
  </si>
  <si>
    <t>ｱﾝｶｰ調合種2</t>
    <rPh sb="4" eb="6">
      <t>チョウゴウ</t>
    </rPh>
    <rPh sb="6" eb="7">
      <t>シュ</t>
    </rPh>
    <phoneticPr fontId="4"/>
  </si>
  <si>
    <t>ｱﾝｶｰ調合種3</t>
    <rPh sb="4" eb="6">
      <t>チョウゴウ</t>
    </rPh>
    <rPh sb="6" eb="7">
      <t>シュ</t>
    </rPh>
    <phoneticPr fontId="4"/>
  </si>
  <si>
    <t>ｱﾝｶｰ調合種4</t>
    <rPh sb="4" eb="6">
      <t>チョウゴウ</t>
    </rPh>
    <rPh sb="6" eb="7">
      <t>シュ</t>
    </rPh>
    <phoneticPr fontId="4"/>
  </si>
  <si>
    <t>ｱﾝｶｰ調合種5</t>
    <rPh sb="4" eb="6">
      <t>チョウゴウ</t>
    </rPh>
    <rPh sb="6" eb="7">
      <t>シュ</t>
    </rPh>
    <phoneticPr fontId="4"/>
  </si>
  <si>
    <t>ｱﾝｶｰ調合種6</t>
    <rPh sb="4" eb="6">
      <t>チョウゴウ</t>
    </rPh>
    <rPh sb="6" eb="7">
      <t>シュ</t>
    </rPh>
    <phoneticPr fontId="4"/>
  </si>
  <si>
    <t>ｱﾝｶｰ調合量1(kg)</t>
    <rPh sb="4" eb="6">
      <t>チョウゴウ</t>
    </rPh>
    <rPh sb="6" eb="7">
      <t>リョウ</t>
    </rPh>
    <phoneticPr fontId="4"/>
  </si>
  <si>
    <t>ｱﾝｶｰ調合量2(kg)</t>
    <rPh sb="4" eb="6">
      <t>チョウゴウ</t>
    </rPh>
    <rPh sb="6" eb="7">
      <t>リョウ</t>
    </rPh>
    <phoneticPr fontId="4"/>
  </si>
  <si>
    <t>ｱﾝｶｰ調合量3(kg)</t>
    <rPh sb="4" eb="6">
      <t>チョウゴウ</t>
    </rPh>
    <rPh sb="6" eb="7">
      <t>リョウ</t>
    </rPh>
    <phoneticPr fontId="4"/>
  </si>
  <si>
    <t>ｱﾝｶｰ調合量4(kg)</t>
    <rPh sb="4" eb="6">
      <t>チョウゴウ</t>
    </rPh>
    <rPh sb="6" eb="7">
      <t>リョウ</t>
    </rPh>
    <phoneticPr fontId="4"/>
  </si>
  <si>
    <t>ｱﾝｶｰ調合量5(kg)</t>
    <rPh sb="4" eb="6">
      <t>チョウゴウ</t>
    </rPh>
    <rPh sb="6" eb="7">
      <t>リョウ</t>
    </rPh>
    <phoneticPr fontId="4"/>
  </si>
  <si>
    <t>ｱﾝｶｰ調合量6(kg)</t>
    <rPh sb="4" eb="6">
      <t>チョウゴウ</t>
    </rPh>
    <rPh sb="6" eb="7">
      <t>リョウ</t>
    </rPh>
    <phoneticPr fontId="4"/>
  </si>
  <si>
    <t>ｼﾘｺﾝ調合種1</t>
    <rPh sb="4" eb="6">
      <t>チョウゴウ</t>
    </rPh>
    <rPh sb="6" eb="7">
      <t>シュ</t>
    </rPh>
    <phoneticPr fontId="4"/>
  </si>
  <si>
    <t>ｼﾘｺﾝ調合種2</t>
    <rPh sb="4" eb="6">
      <t>チョウゴウ</t>
    </rPh>
    <rPh sb="6" eb="7">
      <t>シュ</t>
    </rPh>
    <phoneticPr fontId="4"/>
  </si>
  <si>
    <t>ｼﾘｺﾝ調合種3</t>
    <rPh sb="4" eb="6">
      <t>チョウゴウ</t>
    </rPh>
    <rPh sb="6" eb="7">
      <t>シュ</t>
    </rPh>
    <phoneticPr fontId="4"/>
  </si>
  <si>
    <t>ｼﾘｺﾝ調合種4</t>
    <rPh sb="4" eb="6">
      <t>チョウゴウ</t>
    </rPh>
    <rPh sb="6" eb="7">
      <t>シュ</t>
    </rPh>
    <phoneticPr fontId="4"/>
  </si>
  <si>
    <t>ｼﾘｺﾝ調合種5</t>
    <rPh sb="4" eb="6">
      <t>チョウゴウ</t>
    </rPh>
    <rPh sb="6" eb="7">
      <t>シュ</t>
    </rPh>
    <phoneticPr fontId="4"/>
  </si>
  <si>
    <t>ｼﾘｺﾝ調合種6</t>
    <rPh sb="4" eb="6">
      <t>チョウゴウ</t>
    </rPh>
    <rPh sb="6" eb="7">
      <t>シュ</t>
    </rPh>
    <phoneticPr fontId="4"/>
  </si>
  <si>
    <t>ｼﾘｺﾝ調合種7</t>
    <rPh sb="4" eb="6">
      <t>チョウゴウ</t>
    </rPh>
    <rPh sb="6" eb="7">
      <t>シュ</t>
    </rPh>
    <phoneticPr fontId="4"/>
  </si>
  <si>
    <t>ｼﾘｺﾝ調合量1(kg)</t>
    <rPh sb="4" eb="6">
      <t>チョウゴウ</t>
    </rPh>
    <rPh sb="6" eb="7">
      <t>リョウ</t>
    </rPh>
    <phoneticPr fontId="4"/>
  </si>
  <si>
    <t>ｼﾘｺﾝ調合量2(kg)</t>
    <rPh sb="4" eb="6">
      <t>チョウゴウ</t>
    </rPh>
    <rPh sb="6" eb="7">
      <t>リョウ</t>
    </rPh>
    <phoneticPr fontId="4"/>
  </si>
  <si>
    <t>ｼﾘｺﾝ調合量3(kg)</t>
    <rPh sb="4" eb="6">
      <t>チョウゴウ</t>
    </rPh>
    <rPh sb="6" eb="7">
      <t>リョウ</t>
    </rPh>
    <phoneticPr fontId="4"/>
  </si>
  <si>
    <t>ｼﾘｺﾝ調合量4(kg)</t>
    <rPh sb="4" eb="6">
      <t>チョウゴウ</t>
    </rPh>
    <rPh sb="6" eb="7">
      <t>リョウ</t>
    </rPh>
    <phoneticPr fontId="4"/>
  </si>
  <si>
    <t>ｼﾘｺﾝ調合量5(kg)</t>
    <rPh sb="4" eb="6">
      <t>チョウゴウ</t>
    </rPh>
    <rPh sb="6" eb="7">
      <t>リョウ</t>
    </rPh>
    <phoneticPr fontId="4"/>
  </si>
  <si>
    <t>ｼﾘｺﾝ調合量6(kg)</t>
    <rPh sb="4" eb="6">
      <t>チョウゴウ</t>
    </rPh>
    <rPh sb="6" eb="7">
      <t>リョウ</t>
    </rPh>
    <phoneticPr fontId="4"/>
  </si>
  <si>
    <t>ｼﾘｺﾝ調合量7(kg)</t>
    <rPh sb="4" eb="6">
      <t>チョウゴウ</t>
    </rPh>
    <rPh sb="6" eb="7">
      <t>リョウ</t>
    </rPh>
    <phoneticPr fontId="4"/>
  </si>
  <si>
    <t>ｱﾝｶｰ調合量total(kg)</t>
    <rPh sb="4" eb="6">
      <t>チョウゴウ</t>
    </rPh>
    <rPh sb="6" eb="7">
      <t>リョウ</t>
    </rPh>
    <phoneticPr fontId="4"/>
  </si>
  <si>
    <t>ｼﾘｺﾝ調合量total(kg)</t>
    <rPh sb="4" eb="6">
      <t>チョウゴウ</t>
    </rPh>
    <rPh sb="6" eb="7">
      <t>リョウ</t>
    </rPh>
    <phoneticPr fontId="4"/>
  </si>
  <si>
    <t>繰出ｽﾌﾟﾗｲｽﾓｰﾄﾞ</t>
    <phoneticPr fontId="4"/>
  </si>
  <si>
    <t>繰出ｳｪﾌﾞｸﾘｰﾅｰ</t>
    <phoneticPr fontId="4"/>
  </si>
  <si>
    <t>繰出粘着ﾛｰﾙ</t>
    <phoneticPr fontId="4"/>
  </si>
  <si>
    <t>No.1ｺｰﾀｰﾓｰﾄﾞ</t>
    <phoneticPr fontId="4"/>
  </si>
  <si>
    <t>No.1ｺｰﾀｰ制御</t>
    <phoneticPr fontId="4"/>
  </si>
  <si>
    <t>No.1ｸﾞﾗﾋﾞｱﾛｰﾙ　種類</t>
    <phoneticPr fontId="4"/>
  </si>
  <si>
    <t>No.1ﾄﾞｸﾀｰ　種類</t>
    <phoneticPr fontId="4"/>
  </si>
  <si>
    <t>No.1ﾄﾞｸﾀｰ　ﾁｬﾝﾊﾞｰｻｸｼｮﾝ圧</t>
    <phoneticPr fontId="4"/>
  </si>
  <si>
    <t>No.1循環ﾎﾟﾝﾌﾟ　設定</t>
    <phoneticPr fontId="4"/>
  </si>
  <si>
    <t>No.2ｺｰﾀｰﾓｰﾄﾞ</t>
  </si>
  <si>
    <t>No.2ｺｰﾀｰ制御</t>
  </si>
  <si>
    <t>No.2ｸﾞﾗﾋﾞｱﾛｰﾙ　種類</t>
  </si>
  <si>
    <t>No.2ﾄﾞｸﾀｰ　種類</t>
  </si>
  <si>
    <t>No.2ﾄﾞｸﾀｰ　ﾁｬﾝﾊﾞｰｻｸｼｮﾝ圧</t>
  </si>
  <si>
    <t>No.2循環ﾎﾟﾝﾌﾟ　設定</t>
  </si>
  <si>
    <t>No.2ｽﾑｰｼﾞﾝｸﾞ比率</t>
    <phoneticPr fontId="4"/>
  </si>
  <si>
    <t>No.2ﾌｧﾆｯｼｬｰ比率</t>
    <phoneticPr fontId="4"/>
  </si>
  <si>
    <t>ｱｳﾄﾌｨｰﾄﾞ粘着ﾛｰﾙ</t>
    <phoneticPr fontId="4"/>
  </si>
  <si>
    <t>ｱｳﾄﾌｨｰﾄﾞｽﾘｯﾄ刃</t>
    <phoneticPr fontId="4"/>
  </si>
  <si>
    <t>巻取ｽﾌﾟﾗｲｽﾓｰﾄﾞ</t>
    <phoneticPr fontId="4"/>
  </si>
  <si>
    <t>ﾆｱｰﾛｰﾙ制御</t>
    <phoneticPr fontId="4"/>
  </si>
  <si>
    <t>使用ｺｱ　材質/径/長さ</t>
    <rPh sb="0" eb="2">
      <t>シヨウ</t>
    </rPh>
    <rPh sb="5" eb="7">
      <t>ザイシツ</t>
    </rPh>
    <rPh sb="8" eb="9">
      <t>ケイ</t>
    </rPh>
    <rPh sb="10" eb="11">
      <t>ナガ</t>
    </rPh>
    <phoneticPr fontId="4"/>
  </si>
  <si>
    <t>ｻﾝﾌﾟﾙ採取　長さ/本</t>
    <rPh sb="5" eb="7">
      <t>サイシュ</t>
    </rPh>
    <rPh sb="8" eb="9">
      <t>ナガ</t>
    </rPh>
    <rPh sb="11" eb="12">
      <t>ホン</t>
    </rPh>
    <phoneticPr fontId="4"/>
  </si>
  <si>
    <t>工程検査項目1</t>
    <rPh sb="0" eb="2">
      <t>コウテイ</t>
    </rPh>
    <rPh sb="2" eb="4">
      <t>ケンサ</t>
    </rPh>
    <rPh sb="4" eb="6">
      <t>コウモク</t>
    </rPh>
    <phoneticPr fontId="4"/>
  </si>
  <si>
    <t>工程検査項目2</t>
    <rPh sb="0" eb="2">
      <t>コウテイ</t>
    </rPh>
    <rPh sb="2" eb="4">
      <t>ケンサ</t>
    </rPh>
    <rPh sb="4" eb="6">
      <t>コウモク</t>
    </rPh>
    <phoneticPr fontId="4"/>
  </si>
  <si>
    <t>工程検査項目3</t>
    <rPh sb="0" eb="2">
      <t>コウテイ</t>
    </rPh>
    <rPh sb="2" eb="4">
      <t>ケンサ</t>
    </rPh>
    <rPh sb="4" eb="6">
      <t>コウモク</t>
    </rPh>
    <phoneticPr fontId="4"/>
  </si>
  <si>
    <t>梱包形体1</t>
    <rPh sb="0" eb="2">
      <t>コンポウ</t>
    </rPh>
    <rPh sb="2" eb="4">
      <t>ケイタイ</t>
    </rPh>
    <phoneticPr fontId="4"/>
  </si>
  <si>
    <t>梱包形体2</t>
    <rPh sb="0" eb="2">
      <t>コンポウ</t>
    </rPh>
    <rPh sb="2" eb="4">
      <t>ケイタイ</t>
    </rPh>
    <phoneticPr fontId="4"/>
  </si>
  <si>
    <t>梱包形体3</t>
    <rPh sb="0" eb="2">
      <t>コンポウ</t>
    </rPh>
    <rPh sb="2" eb="4">
      <t>ケイタイ</t>
    </rPh>
    <phoneticPr fontId="4"/>
  </si>
  <si>
    <t>梱包形体4</t>
    <rPh sb="0" eb="2">
      <t>コンポウ</t>
    </rPh>
    <rPh sb="2" eb="4">
      <t>ケイタイ</t>
    </rPh>
    <phoneticPr fontId="4"/>
  </si>
  <si>
    <t>梱包形体5</t>
    <rPh sb="0" eb="2">
      <t>コンポウ</t>
    </rPh>
    <rPh sb="2" eb="4">
      <t>ケイタイ</t>
    </rPh>
    <phoneticPr fontId="4"/>
  </si>
  <si>
    <t>反射欠点検知器　NO/品種</t>
    <rPh sb="0" eb="2">
      <t>ハンシャ</t>
    </rPh>
    <rPh sb="2" eb="4">
      <t>ケッテン</t>
    </rPh>
    <rPh sb="4" eb="7">
      <t>ケンチキ</t>
    </rPh>
    <rPh sb="11" eb="13">
      <t>ヒンシュ</t>
    </rPh>
    <phoneticPr fontId="4"/>
  </si>
  <si>
    <t>透過欠点検知器　NO/品種</t>
    <rPh sb="0" eb="2">
      <t>トウカ</t>
    </rPh>
    <rPh sb="2" eb="4">
      <t>ケッテン</t>
    </rPh>
    <rPh sb="4" eb="7">
      <t>ケンチキ</t>
    </rPh>
    <rPh sb="11" eb="13">
      <t>ヒンシュ</t>
    </rPh>
    <phoneticPr fontId="4"/>
  </si>
  <si>
    <t>特記１</t>
    <rPh sb="0" eb="2">
      <t>トッキ</t>
    </rPh>
    <phoneticPr fontId="4"/>
  </si>
  <si>
    <t>特記２</t>
    <rPh sb="0" eb="2">
      <t>トッキ</t>
    </rPh>
    <phoneticPr fontId="4"/>
  </si>
  <si>
    <t>特記３</t>
    <rPh sb="0" eb="2">
      <t>トッキ</t>
    </rPh>
    <phoneticPr fontId="4"/>
  </si>
  <si>
    <t>特記４</t>
    <rPh sb="0" eb="2">
      <t>トッキ</t>
    </rPh>
    <phoneticPr fontId="4"/>
  </si>
  <si>
    <t>特記５</t>
    <rPh sb="0" eb="2">
      <t>トッキ</t>
    </rPh>
    <phoneticPr fontId="4"/>
  </si>
  <si>
    <t>特記６</t>
    <rPh sb="0" eb="2">
      <t>トッキ</t>
    </rPh>
    <phoneticPr fontId="4"/>
  </si>
  <si>
    <t>ﾕｰｻﾞｰ</t>
    <phoneticPr fontId="4"/>
  </si>
  <si>
    <t>NO1-1ｵｰﾌﾞﾝ温度(℃)</t>
    <rPh sb="10" eb="12">
      <t>オンド</t>
    </rPh>
    <phoneticPr fontId="4"/>
  </si>
  <si>
    <t>NO1-2ｵｰﾌﾞﾝ温度(℃)</t>
    <rPh sb="10" eb="12">
      <t>オンド</t>
    </rPh>
    <phoneticPr fontId="4"/>
  </si>
  <si>
    <t>NO1-3ｵｰﾌﾞﾝ温度(℃)</t>
    <rPh sb="10" eb="12">
      <t>オンド</t>
    </rPh>
    <phoneticPr fontId="4"/>
  </si>
  <si>
    <t>NO1-1ｵｰﾌﾞﾝ風量(㎐)</t>
    <rPh sb="10" eb="12">
      <t>フウリョウ</t>
    </rPh>
    <phoneticPr fontId="4"/>
  </si>
  <si>
    <t>NO1-2ｵｰﾌﾞﾝ風量(㎐)</t>
    <rPh sb="10" eb="12">
      <t>フウリョウ</t>
    </rPh>
    <phoneticPr fontId="4"/>
  </si>
  <si>
    <t>NO1-3ｵｰﾌﾞﾝ風量(㎐)</t>
    <rPh sb="10" eb="12">
      <t>フウリョウ</t>
    </rPh>
    <phoneticPr fontId="4"/>
  </si>
  <si>
    <t>NO2ｵｰﾌﾞﾝﾌﾟﾚ温度(℃)</t>
    <rPh sb="11" eb="13">
      <t>オンド</t>
    </rPh>
    <phoneticPr fontId="4"/>
  </si>
  <si>
    <t>NO2ｵｰﾌﾞﾝﾌﾟﾚ風量(㎐)</t>
    <rPh sb="11" eb="13">
      <t>フウリョウ</t>
    </rPh>
    <phoneticPr fontId="4"/>
  </si>
  <si>
    <t>NO2-1ｵｰﾌﾞﾝ温度(℃)</t>
    <rPh sb="10" eb="12">
      <t>オンド</t>
    </rPh>
    <phoneticPr fontId="4"/>
  </si>
  <si>
    <t>NO2-2ｵｰﾌﾞﾝ温度(℃)</t>
    <rPh sb="10" eb="12">
      <t>オンド</t>
    </rPh>
    <phoneticPr fontId="4"/>
  </si>
  <si>
    <t>NO2-3ｵｰﾌﾞﾝ温度(℃)</t>
    <rPh sb="10" eb="12">
      <t>オンド</t>
    </rPh>
    <phoneticPr fontId="4"/>
  </si>
  <si>
    <t>NO2-4ｵｰﾌﾞﾝ温度(℃)</t>
    <rPh sb="10" eb="12">
      <t>オンド</t>
    </rPh>
    <phoneticPr fontId="4"/>
  </si>
  <si>
    <t>NO2-5ｵｰﾌﾞﾝ温度(℃)</t>
    <rPh sb="10" eb="12">
      <t>オンド</t>
    </rPh>
    <phoneticPr fontId="4"/>
  </si>
  <si>
    <t>NO2-6ｵｰﾌﾞﾝ温度(℃)</t>
    <rPh sb="10" eb="12">
      <t>オンド</t>
    </rPh>
    <phoneticPr fontId="4"/>
  </si>
  <si>
    <t>NO2-1ｵｰﾌﾞﾝ風量(㎐)</t>
    <rPh sb="10" eb="12">
      <t>フウリョウ</t>
    </rPh>
    <phoneticPr fontId="4"/>
  </si>
  <si>
    <t>NO2-2ｵｰﾌﾞﾝ風量(㎐)</t>
    <rPh sb="10" eb="12">
      <t>フウリョウ</t>
    </rPh>
    <phoneticPr fontId="4"/>
  </si>
  <si>
    <t>NO2-3ｵｰﾌﾞﾝ風量(㎐)</t>
    <rPh sb="10" eb="12">
      <t>フウリョウ</t>
    </rPh>
    <phoneticPr fontId="4"/>
  </si>
  <si>
    <t>NO2-4ｵｰﾌﾞﾝ風量(㎐)</t>
    <rPh sb="10" eb="12">
      <t>フウリョウ</t>
    </rPh>
    <phoneticPr fontId="4"/>
  </si>
  <si>
    <t>NO2-5ｵｰﾌﾞﾝ風量(㎐)</t>
    <rPh sb="10" eb="12">
      <t>フウリョウ</t>
    </rPh>
    <phoneticPr fontId="4"/>
  </si>
  <si>
    <t>NO2-6ｵｰﾌﾞﾝ風量(㎐)</t>
    <rPh sb="10" eb="12">
      <t>フウリョウ</t>
    </rPh>
    <phoneticPr fontId="4"/>
  </si>
  <si>
    <t>NO2-7冷風　風量(㎐)</t>
    <rPh sb="5" eb="7">
      <t>レイフウ</t>
    </rPh>
    <rPh sb="8" eb="10">
      <t>フウリョウ</t>
    </rPh>
    <phoneticPr fontId="4"/>
  </si>
  <si>
    <t>溶剤排気ﾌｧﾝ(㎐)</t>
    <phoneticPr fontId="4"/>
  </si>
  <si>
    <t>一般排気ﾌｧﾝ(㎐)</t>
    <phoneticPr fontId="4"/>
  </si>
  <si>
    <t>ﾌﾞｰｽ循環ﾌｧﾝ(㎐)</t>
    <phoneticPr fontId="4"/>
  </si>
  <si>
    <t>ﾎﾞｲﾗｰ設定温度(℃)</t>
    <rPh sb="7" eb="9">
      <t>オンド</t>
    </rPh>
    <phoneticPr fontId="4"/>
  </si>
  <si>
    <t>ﾆｱｰﾛｰﾙ圧(N)
(紙継６００Ｎタッチ)</t>
    <phoneticPr fontId="4"/>
  </si>
  <si>
    <t>ﾀｯﾁﾛｰﾙ圧(Mpa)</t>
    <rPh sb="6" eb="7">
      <t>アツ</t>
    </rPh>
    <phoneticPr fontId="4"/>
  </si>
  <si>
    <t>ﾆｱｰﾃｰﾊﾟｰ(%)</t>
    <phoneticPr fontId="4"/>
  </si>
  <si>
    <t>巻取ﾃｰﾊﾟｰ(%)</t>
    <phoneticPr fontId="4"/>
  </si>
  <si>
    <t>巻取張力(×10N)</t>
    <phoneticPr fontId="4"/>
  </si>
  <si>
    <t>ｱｳﾄﾌｨｰﾄﾞ張力(×10N)</t>
    <phoneticPr fontId="4"/>
  </si>
  <si>
    <t>No.2冷却部張力(×10N)</t>
    <phoneticPr fontId="4"/>
  </si>
  <si>
    <t>No.2乾燥機内張力(×10N)</t>
    <phoneticPr fontId="4"/>
  </si>
  <si>
    <t>No.2ｺｰﾀｰ張力(×10N)</t>
    <phoneticPr fontId="4"/>
  </si>
  <si>
    <t>No.2ｲﾝﾌｨｰﾄﾞ張力(×10N)</t>
    <rPh sb="11" eb="13">
      <t>チョウリョク</t>
    </rPh>
    <phoneticPr fontId="4"/>
  </si>
  <si>
    <t>No.1冷却張力(×10N)</t>
    <phoneticPr fontId="4"/>
  </si>
  <si>
    <t>No.1乾燥機内張力(×10N)</t>
    <phoneticPr fontId="4"/>
  </si>
  <si>
    <t>No.1ｺｰﾀｰ張力(×10N)</t>
    <phoneticPr fontId="4"/>
  </si>
  <si>
    <t>No.1ｲﾝﾌｨｰﾄﾞ張力(×10N)</t>
    <phoneticPr fontId="4"/>
  </si>
  <si>
    <t>繰出張力(×10N)</t>
    <rPh sb="2" eb="4">
      <t>チョウリョク</t>
    </rPh>
    <phoneticPr fontId="4"/>
  </si>
  <si>
    <t>塗工速度(m/min)</t>
    <phoneticPr fontId="4"/>
  </si>
  <si>
    <t>No.2ｸﾞﾗﾋﾞｱﾛｰﾙ　速度(m/min)</t>
    <phoneticPr fontId="4"/>
  </si>
  <si>
    <t>No.1ｸﾞﾗﾋﾞｱﾛｰﾙ　速度(m/min)</t>
    <phoneticPr fontId="4"/>
  </si>
  <si>
    <t>高密度除電直流電極＋(KV))</t>
    <phoneticPr fontId="4"/>
  </si>
  <si>
    <t>高密度除電直流電極－(KV))</t>
    <phoneticPr fontId="4"/>
  </si>
  <si>
    <t>高密度除電交流電極(KV))</t>
    <phoneticPr fontId="4"/>
  </si>
  <si>
    <t>高密度除電ｲｵﾝ吸引電極(KV))</t>
    <phoneticPr fontId="4"/>
  </si>
  <si>
    <t>No.1ｲﾝﾌﾟﾚｯｼｮﾝﾛｰﾙ　圧力(Mpa)</t>
    <phoneticPr fontId="4"/>
  </si>
  <si>
    <t>No.2ｲﾝﾌﾟﾚｯｼｮﾝﾛｰﾙ　圧力(Mpa)</t>
    <phoneticPr fontId="4"/>
  </si>
  <si>
    <t>No.2循環ﾎﾟﾝﾌﾟ　回転数(rpm)</t>
    <phoneticPr fontId="4"/>
  </si>
  <si>
    <t>No.1循環ﾎﾟﾝﾌﾟ　回転数(rpm)</t>
    <phoneticPr fontId="4"/>
  </si>
  <si>
    <t>No.2ﾄﾞｸﾀｰ　ﾄﾞｸﾀｰ　材質/角度</t>
    <rPh sb="16" eb="18">
      <t>ザイシツ</t>
    </rPh>
    <rPh sb="19" eb="21">
      <t>カクド</t>
    </rPh>
    <phoneticPr fontId="4"/>
  </si>
  <si>
    <t>No.1ﾄﾞｸﾀｰ　ﾄﾞｸﾀｰ　材質/角度</t>
    <phoneticPr fontId="4"/>
  </si>
  <si>
    <t>内</t>
    <rPh sb="0" eb="1">
      <t>ウチ</t>
    </rPh>
    <phoneticPr fontId="4"/>
  </si>
  <si>
    <t>下出し</t>
    <rPh sb="0" eb="1">
      <t>シタ</t>
    </rPh>
    <rPh sb="1" eb="2">
      <t>ダ</t>
    </rPh>
    <phoneticPr fontId="4"/>
  </si>
  <si>
    <t>準備</t>
    <rPh sb="0" eb="2">
      <t>ジュンビ</t>
    </rPh>
    <phoneticPr fontId="4"/>
  </si>
  <si>
    <t>連動</t>
    <rPh sb="0" eb="2">
      <t>レンドウ</t>
    </rPh>
    <phoneticPr fontId="4"/>
  </si>
  <si>
    <t>切</t>
    <rPh sb="0" eb="1">
      <t>キリ</t>
    </rPh>
    <phoneticPr fontId="4"/>
  </si>
  <si>
    <t>-</t>
    <phoneticPr fontId="4"/>
  </si>
  <si>
    <t>単独</t>
    <rPh sb="0" eb="2">
      <t>タンドク</t>
    </rPh>
    <phoneticPr fontId="4"/>
  </si>
  <si>
    <t>No.2ﾀﾞｳﾝﾛｰﾙ高さ(mm)</t>
    <phoneticPr fontId="4"/>
  </si>
  <si>
    <t>No.1ﾀﾞｳﾝﾛｰﾙ高さ(mm)</t>
    <phoneticPr fontId="4"/>
  </si>
  <si>
    <t>-</t>
    <phoneticPr fontId="4"/>
  </si>
  <si>
    <t>巻取方向（巻方向/ｺｰﾄ面）</t>
    <rPh sb="5" eb="6">
      <t>マキ</t>
    </rPh>
    <rPh sb="6" eb="8">
      <t>ホウコウ</t>
    </rPh>
    <rPh sb="12" eb="13">
      <t>メン</t>
    </rPh>
    <phoneticPr fontId="4"/>
  </si>
  <si>
    <t>上巻/ｺｰﾄ内</t>
    <rPh sb="0" eb="1">
      <t>ウエ</t>
    </rPh>
    <rPh sb="1" eb="2">
      <t>マキ</t>
    </rPh>
    <rPh sb="6" eb="7">
      <t>ウチ</t>
    </rPh>
    <phoneticPr fontId="4"/>
  </si>
  <si>
    <t>巻取ｺｱ　径(ｲﾝﾁ)/材質</t>
    <rPh sb="5" eb="6">
      <t>ケイ</t>
    </rPh>
    <rPh sb="12" eb="14">
      <t>ザイシツ</t>
    </rPh>
    <phoneticPr fontId="4"/>
  </si>
  <si>
    <t>-</t>
    <phoneticPr fontId="4"/>
  </si>
  <si>
    <t>UV　NO1　(W)</t>
    <phoneticPr fontId="4"/>
  </si>
  <si>
    <t>UV　NO2　(W)</t>
  </si>
  <si>
    <t>UV　NO3　(W)</t>
  </si>
  <si>
    <t>UV　NO4　(W)</t>
  </si>
  <si>
    <t>ｱﾝｶｰ桶　ﾒｯｼｭ　#</t>
    <rPh sb="4" eb="5">
      <t>オケ</t>
    </rPh>
    <phoneticPr fontId="4"/>
  </si>
  <si>
    <t>ｱﾝｶｰ循環ﾎﾟﾝﾌﾟﾌｨﾙﾀｰ(µm)</t>
    <rPh sb="4" eb="6">
      <t>ジュンカン</t>
    </rPh>
    <phoneticPr fontId="4"/>
  </si>
  <si>
    <t>ｱﾝｶｰﾘﾀｰﾝ　ﾒｯｼｭ　#</t>
    <phoneticPr fontId="4"/>
  </si>
  <si>
    <t>ｱﾝｶｰ調合特記事項</t>
    <rPh sb="4" eb="6">
      <t>チョウゴウ</t>
    </rPh>
    <rPh sb="6" eb="8">
      <t>トッキ</t>
    </rPh>
    <rPh sb="8" eb="10">
      <t>ジコウ</t>
    </rPh>
    <phoneticPr fontId="4"/>
  </si>
  <si>
    <t>ｼﾘｺﾝ桶　ﾒｯｼｭ　#</t>
    <rPh sb="4" eb="5">
      <t>オケ</t>
    </rPh>
    <phoneticPr fontId="4"/>
  </si>
  <si>
    <t>ｼﾘｺﾝ循環ﾎﾟﾝﾌﾟﾌｨﾙﾀｰ(µm)</t>
    <rPh sb="4" eb="6">
      <t>ジュンカン</t>
    </rPh>
    <phoneticPr fontId="4"/>
  </si>
  <si>
    <t>ｼﾘｺﾝﾘﾀｰﾝ　ﾒｯｼｭ　#</t>
    <phoneticPr fontId="4"/>
  </si>
  <si>
    <t>ｼﾘｺﾝ調合特記事項</t>
    <rPh sb="4" eb="6">
      <t>チョウゴウ</t>
    </rPh>
    <rPh sb="6" eb="8">
      <t>トッキ</t>
    </rPh>
    <rPh sb="8" eb="10">
      <t>ジコウ</t>
    </rPh>
    <phoneticPr fontId="4"/>
  </si>
  <si>
    <t>5m/1本</t>
    <rPh sb="4" eb="5">
      <t>ホン</t>
    </rPh>
    <phoneticPr fontId="4"/>
  </si>
  <si>
    <t>ｼﾜ検知器　ON/OFF</t>
    <rPh sb="2" eb="5">
      <t>ケンチキ</t>
    </rPh>
    <phoneticPr fontId="4"/>
  </si>
  <si>
    <t>塗布量Si　(kcps)　※目標値</t>
    <rPh sb="0" eb="2">
      <t>トフ</t>
    </rPh>
    <rPh sb="2" eb="3">
      <t>リョウ</t>
    </rPh>
    <rPh sb="14" eb="17">
      <t>モクヒョウチ</t>
    </rPh>
    <phoneticPr fontId="4"/>
  </si>
  <si>
    <t>塗布量Al　(kcps)　※目標値</t>
    <rPh sb="0" eb="2">
      <t>トフ</t>
    </rPh>
    <rPh sb="2" eb="3">
      <t>リョウ</t>
    </rPh>
    <phoneticPr fontId="4"/>
  </si>
  <si>
    <t>表層赤ﾃｰﾌﾟ止め</t>
    <rPh sb="0" eb="2">
      <t>ヒョウソウ</t>
    </rPh>
    <rPh sb="2" eb="3">
      <t>アカ</t>
    </rPh>
    <rPh sb="7" eb="8">
      <t>ト</t>
    </rPh>
    <phoneticPr fontId="4"/>
  </si>
  <si>
    <t>梱包形体6</t>
    <rPh sb="0" eb="2">
      <t>コンポウ</t>
    </rPh>
    <rPh sb="2" eb="4">
      <t>ケイタイ</t>
    </rPh>
    <phoneticPr fontId="4"/>
  </si>
  <si>
    <t>加工開始時内ﾀｯﾁﾊﾞﾗﾝｽ調整実施</t>
    <rPh sb="0" eb="2">
      <t>カコウ</t>
    </rPh>
    <rPh sb="2" eb="4">
      <t>カイシ</t>
    </rPh>
    <rPh sb="4" eb="5">
      <t>ジ</t>
    </rPh>
    <rPh sb="5" eb="6">
      <t>ウチ</t>
    </rPh>
    <rPh sb="14" eb="16">
      <t>チョウセイ</t>
    </rPh>
    <rPh sb="16" eb="18">
      <t>ジッシ</t>
    </rPh>
    <phoneticPr fontId="4"/>
  </si>
  <si>
    <t>短尺9600m以上</t>
    <rPh sb="0" eb="2">
      <t>タンジャク</t>
    </rPh>
    <rPh sb="7" eb="9">
      <t>イジョウ</t>
    </rPh>
    <phoneticPr fontId="4"/>
  </si>
  <si>
    <t>9600m以下は協議</t>
    <rPh sb="5" eb="7">
      <t>イカ</t>
    </rPh>
    <rPh sb="8" eb="10">
      <t>キョウギ</t>
    </rPh>
    <phoneticPr fontId="4"/>
  </si>
  <si>
    <t>良短5000m以上</t>
    <rPh sb="0" eb="1">
      <t>リョウ</t>
    </rPh>
    <rPh sb="1" eb="2">
      <t>タン</t>
    </rPh>
    <rPh sb="7" eb="9">
      <t>イジョウ</t>
    </rPh>
    <phoneticPr fontId="4"/>
  </si>
  <si>
    <t>外</t>
    <rPh sb="0" eb="1">
      <t>ソト</t>
    </rPh>
    <phoneticPr fontId="4"/>
  </si>
  <si>
    <t>-</t>
    <phoneticPr fontId="4"/>
  </si>
  <si>
    <t>-</t>
    <phoneticPr fontId="4"/>
  </si>
  <si>
    <t>±1</t>
    <phoneticPr fontId="4"/>
  </si>
  <si>
    <t>±5%</t>
    <phoneticPr fontId="4"/>
  </si>
  <si>
    <t>±5</t>
    <phoneticPr fontId="4"/>
  </si>
  <si>
    <t>-</t>
    <phoneticPr fontId="4"/>
  </si>
  <si>
    <t>-</t>
    <phoneticPr fontId="4"/>
  </si>
  <si>
    <t>±0.05</t>
    <phoneticPr fontId="4"/>
  </si>
  <si>
    <t>±5</t>
    <phoneticPr fontId="4"/>
  </si>
  <si>
    <t>±10</t>
    <phoneticPr fontId="4"/>
  </si>
  <si>
    <t>±0.1</t>
    <phoneticPr fontId="4"/>
  </si>
  <si>
    <t>-</t>
    <phoneticPr fontId="4"/>
  </si>
  <si>
    <t>±2</t>
    <phoneticPr fontId="4"/>
  </si>
  <si>
    <t>±10%</t>
    <phoneticPr fontId="4"/>
  </si>
  <si>
    <t>±2</t>
    <phoneticPr fontId="4"/>
  </si>
  <si>
    <t>塗料調合</t>
    <rPh sb="0" eb="2">
      <t>トリョウ</t>
    </rPh>
    <rPh sb="2" eb="4">
      <t>チョウゴウ</t>
    </rPh>
    <phoneticPr fontId="4"/>
  </si>
  <si>
    <t>巻取りｺｱ</t>
    <rPh sb="0" eb="2">
      <t>マキト</t>
    </rPh>
    <phoneticPr fontId="4"/>
  </si>
  <si>
    <t>ｻﾝﾌﾟﾙ</t>
    <phoneticPr fontId="4"/>
  </si>
  <si>
    <t>欠点検知器</t>
    <rPh sb="0" eb="2">
      <t>ケッテン</t>
    </rPh>
    <rPh sb="2" eb="5">
      <t>ケンチキ</t>
    </rPh>
    <phoneticPr fontId="4"/>
  </si>
  <si>
    <t>工程検査</t>
    <rPh sb="0" eb="2">
      <t>コウテイ</t>
    </rPh>
    <rPh sb="2" eb="4">
      <t>ケンサ</t>
    </rPh>
    <phoneticPr fontId="4"/>
  </si>
  <si>
    <t>特記事項</t>
    <rPh sb="0" eb="2">
      <t>トッキ</t>
    </rPh>
    <rPh sb="2" eb="4">
      <t>ジコウ</t>
    </rPh>
    <phoneticPr fontId="4"/>
  </si>
  <si>
    <t>梱包形体</t>
    <rPh sb="0" eb="2">
      <t>コンポウ</t>
    </rPh>
    <rPh sb="2" eb="4">
      <t>ケイタイ</t>
    </rPh>
    <phoneticPr fontId="4"/>
  </si>
  <si>
    <t>各種条件</t>
    <rPh sb="0" eb="2">
      <t>カクシュ</t>
    </rPh>
    <rPh sb="2" eb="4">
      <t>ジョウケン</t>
    </rPh>
    <phoneticPr fontId="4"/>
  </si>
  <si>
    <t>張力</t>
    <rPh sb="0" eb="2">
      <t>チョウリョク</t>
    </rPh>
    <phoneticPr fontId="4"/>
  </si>
  <si>
    <t>ｵｰﾌﾞﾝ設定</t>
    <rPh sb="5" eb="7">
      <t>セッテイ</t>
    </rPh>
    <phoneticPr fontId="4"/>
  </si>
  <si>
    <t>ﾌｧﾝ風量</t>
    <rPh sb="3" eb="5">
      <t>フウリョウ</t>
    </rPh>
    <phoneticPr fontId="4"/>
  </si>
  <si>
    <t>110UR</t>
  </si>
  <si>
    <t>赤ﾃｰﾌﾟ3点止め</t>
    <rPh sb="0" eb="1">
      <t>アカ</t>
    </rPh>
    <rPh sb="6" eb="7">
      <t>テン</t>
    </rPh>
    <rPh sb="7" eb="8">
      <t>シ</t>
    </rPh>
    <phoneticPr fontId="4"/>
  </si>
  <si>
    <t>透明ﾁｭｰﾌﾞ</t>
    <rPh sb="0" eb="2">
      <t>トウメイ</t>
    </rPh>
    <phoneticPr fontId="4"/>
  </si>
  <si>
    <t>巻出し方向表示</t>
    <rPh sb="0" eb="1">
      <t>マキ</t>
    </rPh>
    <rPh sb="1" eb="2">
      <t>ダ</t>
    </rPh>
    <rPh sb="3" eb="5">
      <t>ホウコウ</t>
    </rPh>
    <rPh sb="5" eb="7">
      <t>ヒョウジ</t>
    </rPh>
    <phoneticPr fontId="4"/>
  </si>
  <si>
    <t>端部赤ﾃｰﾌﾟ巻き</t>
    <rPh sb="0" eb="2">
      <t>タンブ</t>
    </rPh>
    <rPh sb="2" eb="3">
      <t>アカ</t>
    </rPh>
    <rPh sb="7" eb="8">
      <t>マキ</t>
    </rPh>
    <phoneticPr fontId="4"/>
  </si>
  <si>
    <t>付着量測定</t>
    <rPh sb="0" eb="2">
      <t>フチャク</t>
    </rPh>
    <rPh sb="2" eb="3">
      <t>リョウ</t>
    </rPh>
    <rPh sb="3" eb="5">
      <t>ソクテイ</t>
    </rPh>
    <phoneticPr fontId="4"/>
  </si>
  <si>
    <t>外観ｷｽﾞ検査</t>
    <rPh sb="0" eb="2">
      <t>ガイカン</t>
    </rPh>
    <rPh sb="5" eb="7">
      <t>ケンサ</t>
    </rPh>
    <phoneticPr fontId="4"/>
  </si>
  <si>
    <t>入り目40ｍ以上</t>
    <rPh sb="0" eb="1">
      <t>イ</t>
    </rPh>
    <rPh sb="2" eb="3">
      <t>メ</t>
    </rPh>
    <rPh sb="6" eb="8">
      <t>イジョウ</t>
    </rPh>
    <phoneticPr fontId="4"/>
  </si>
  <si>
    <t>短尺5880m以上</t>
    <rPh sb="0" eb="2">
      <t>タンジャク</t>
    </rPh>
    <rPh sb="7" eb="9">
      <t>イジョウ</t>
    </rPh>
    <phoneticPr fontId="4"/>
  </si>
  <si>
    <t>5880m未満は別途協議</t>
    <rPh sb="5" eb="7">
      <t>ミマン</t>
    </rPh>
    <rPh sb="8" eb="10">
      <t>ベット</t>
    </rPh>
    <rPh sb="10" eb="12">
      <t>キョウギ</t>
    </rPh>
    <phoneticPr fontId="4"/>
  </si>
  <si>
    <t>入り目50ｍ以上</t>
    <rPh sb="0" eb="1">
      <t>イ</t>
    </rPh>
    <rPh sb="2" eb="3">
      <t>メ</t>
    </rPh>
    <rPh sb="6" eb="8">
      <t>イジョウ</t>
    </rPh>
    <phoneticPr fontId="4"/>
  </si>
  <si>
    <t>6”FWP1100㎜以上</t>
    <rPh sb="10" eb="12">
      <t>イジョウ</t>
    </rPh>
    <phoneticPr fontId="4"/>
  </si>
  <si>
    <t>ｽﾘｯﾄ行きの為</t>
    <rPh sb="4" eb="5">
      <t>イ</t>
    </rPh>
    <rPh sb="7" eb="8">
      <t>タメ</t>
    </rPh>
    <phoneticPr fontId="4"/>
  </si>
  <si>
    <t>生ﾌｨﾙﾑ</t>
    <rPh sb="0" eb="1">
      <t>ナマ</t>
    </rPh>
    <phoneticPr fontId="4"/>
  </si>
  <si>
    <t>透明ﾃｰﾌﾟ3点止め</t>
    <rPh sb="0" eb="2">
      <t>トウメイ</t>
    </rPh>
    <rPh sb="7" eb="8">
      <t>テン</t>
    </rPh>
    <rPh sb="8" eb="9">
      <t>ド</t>
    </rPh>
    <phoneticPr fontId="4"/>
  </si>
  <si>
    <t>2000ｍ未満は別途協議</t>
    <rPh sb="5" eb="7">
      <t>ミマン</t>
    </rPh>
    <rPh sb="8" eb="10">
      <t>ベット</t>
    </rPh>
    <rPh sb="10" eb="12">
      <t>キョウギ</t>
    </rPh>
    <phoneticPr fontId="4"/>
  </si>
  <si>
    <t>入り目20ｍ以上</t>
    <rPh sb="0" eb="1">
      <t>イ</t>
    </rPh>
    <rPh sb="2" eb="3">
      <t>メ</t>
    </rPh>
    <rPh sb="6" eb="8">
      <t>イジョウ</t>
    </rPh>
    <phoneticPr fontId="4"/>
  </si>
  <si>
    <t>短尺不可（別途協議）</t>
    <rPh sb="0" eb="2">
      <t>タンジャク</t>
    </rPh>
    <rPh sb="2" eb="4">
      <t>フカ</t>
    </rPh>
    <rPh sb="5" eb="7">
      <t>ベット</t>
    </rPh>
    <rPh sb="7" eb="9">
      <t>キョウギ</t>
    </rPh>
    <phoneticPr fontId="4"/>
  </si>
  <si>
    <t>6”FWP1170㎜以上</t>
    <rPh sb="10" eb="12">
      <t>イジョウ</t>
    </rPh>
    <phoneticPr fontId="4"/>
  </si>
  <si>
    <t>入り目20以上</t>
    <rPh sb="0" eb="1">
      <t>イ</t>
    </rPh>
    <rPh sb="2" eb="3">
      <t>メ</t>
    </rPh>
    <rPh sb="5" eb="7">
      <t>イジョウ</t>
    </rPh>
    <phoneticPr fontId="4"/>
  </si>
  <si>
    <t>短尺1500ｍ以上</t>
    <rPh sb="0" eb="2">
      <t>タンジャク</t>
    </rPh>
    <rPh sb="7" eb="9">
      <t>イジョウ</t>
    </rPh>
    <phoneticPr fontId="4"/>
  </si>
  <si>
    <t>ラベル表示は300ｍ単位</t>
    <rPh sb="3" eb="5">
      <t>ヒョウジ</t>
    </rPh>
    <rPh sb="10" eb="12">
      <t>タンイ</t>
    </rPh>
    <phoneticPr fontId="4"/>
  </si>
  <si>
    <t>6”FWP1450㎜以上</t>
    <rPh sb="10" eb="12">
      <t>イジョウ</t>
    </rPh>
    <phoneticPr fontId="4"/>
  </si>
  <si>
    <t>入り目30ｍ以上</t>
    <rPh sb="0" eb="1">
      <t>イ</t>
    </rPh>
    <rPh sb="2" eb="3">
      <t>メ</t>
    </rPh>
    <rPh sb="6" eb="8">
      <t>イジョウ</t>
    </rPh>
    <phoneticPr fontId="4"/>
  </si>
  <si>
    <t>短尺は別途協議</t>
    <rPh sb="0" eb="2">
      <t>タンジャク</t>
    </rPh>
    <rPh sb="3" eb="5">
      <t>ベット</t>
    </rPh>
    <rPh sb="5" eb="7">
      <t>キョウギ</t>
    </rPh>
    <phoneticPr fontId="4"/>
  </si>
  <si>
    <t>ラベル表示は10ｍ単位</t>
    <rPh sb="3" eb="5">
      <t>ヒョウジ</t>
    </rPh>
    <rPh sb="9" eb="11">
      <t>タンイ</t>
    </rPh>
    <phoneticPr fontId="4"/>
  </si>
  <si>
    <t>棒状ﾊｼﾞｷ確認検査</t>
    <rPh sb="0" eb="2">
      <t>ボウジョウ</t>
    </rPh>
    <rPh sb="6" eb="8">
      <t>カクニン</t>
    </rPh>
    <rPh sb="8" eb="10">
      <t>ケンサ</t>
    </rPh>
    <phoneticPr fontId="4"/>
  </si>
  <si>
    <t>口金ｽｼﾞ検査</t>
    <rPh sb="0" eb="2">
      <t>クチガネ</t>
    </rPh>
    <rPh sb="5" eb="7">
      <t>ケンサ</t>
    </rPh>
    <phoneticPr fontId="4"/>
  </si>
  <si>
    <t>端部ｺﾞﾑで巻く</t>
    <rPh sb="0" eb="2">
      <t>タンブ</t>
    </rPh>
    <rPh sb="6" eb="7">
      <t>マ</t>
    </rPh>
    <phoneticPr fontId="4"/>
  </si>
  <si>
    <t>6”FWP1050㎜以上</t>
    <rPh sb="10" eb="12">
      <t>イジョウ</t>
    </rPh>
    <phoneticPr fontId="4"/>
  </si>
  <si>
    <t>短尺800ｍ以上</t>
    <rPh sb="0" eb="2">
      <t>タンジャク</t>
    </rPh>
    <rPh sb="6" eb="8">
      <t>イジョウ</t>
    </rPh>
    <phoneticPr fontId="4"/>
  </si>
  <si>
    <t>短尺500ｍ以上</t>
    <rPh sb="0" eb="2">
      <t>タンジャク</t>
    </rPh>
    <rPh sb="6" eb="8">
      <t>イジョウ</t>
    </rPh>
    <phoneticPr fontId="4"/>
  </si>
  <si>
    <t>6”FWP1300㎜以上</t>
    <rPh sb="10" eb="12">
      <t>イジョウ</t>
    </rPh>
    <phoneticPr fontId="4"/>
  </si>
  <si>
    <t>赤ﾃｰﾌﾟ5点止め</t>
    <rPh sb="0" eb="1">
      <t>アカ</t>
    </rPh>
    <rPh sb="6" eb="7">
      <t>テン</t>
    </rPh>
    <rPh sb="7" eb="8">
      <t>ド</t>
    </rPh>
    <phoneticPr fontId="4"/>
  </si>
  <si>
    <t>6”FWP　ｽﾘｯﾄ行きの為任意</t>
    <rPh sb="10" eb="11">
      <t>イ</t>
    </rPh>
    <rPh sb="13" eb="14">
      <t>タメ</t>
    </rPh>
    <rPh sb="14" eb="16">
      <t>ニンイ</t>
    </rPh>
    <phoneticPr fontId="4"/>
  </si>
  <si>
    <t>BY24-847B</t>
  </si>
  <si>
    <t>BY24-847C</t>
  </si>
  <si>
    <t>BY24-847E</t>
  </si>
  <si>
    <t>巻出し方向表示（ﾏｼﾞｯｸ）</t>
    <rPh sb="0" eb="1">
      <t>マキ</t>
    </rPh>
    <rPh sb="1" eb="2">
      <t>ダ</t>
    </rPh>
    <rPh sb="3" eb="5">
      <t>ホウコウ</t>
    </rPh>
    <rPh sb="5" eb="7">
      <t>ヒョウジ</t>
    </rPh>
    <phoneticPr fontId="4"/>
  </si>
  <si>
    <t>製品表層赤ﾃｰﾌﾟ3点止め</t>
    <rPh sb="0" eb="2">
      <t>セイヒン</t>
    </rPh>
    <rPh sb="2" eb="4">
      <t>ヒョウソウ</t>
    </rPh>
    <rPh sb="4" eb="5">
      <t>アカ</t>
    </rPh>
    <rPh sb="10" eb="11">
      <t>テン</t>
    </rPh>
    <rPh sb="11" eb="12">
      <t>シ</t>
    </rPh>
    <phoneticPr fontId="4"/>
  </si>
  <si>
    <t>透明ﾁｭｰﾌﾞ1枚（開いて使用）</t>
    <rPh sb="0" eb="2">
      <t>トウメイ</t>
    </rPh>
    <rPh sb="8" eb="9">
      <t>マイ</t>
    </rPh>
    <rPh sb="10" eb="11">
      <t>ヒラ</t>
    </rPh>
    <rPh sb="13" eb="15">
      <t>シヨウ</t>
    </rPh>
    <phoneticPr fontId="4"/>
  </si>
  <si>
    <t>ﾗﾌﾞｵﾌ検査</t>
    <rPh sb="5" eb="7">
      <t>ケンサ</t>
    </rPh>
    <phoneticPr fontId="4"/>
  </si>
  <si>
    <t>入り目50m以上</t>
    <rPh sb="0" eb="1">
      <t>イ</t>
    </rPh>
    <rPh sb="2" eb="3">
      <t>メ</t>
    </rPh>
    <rPh sb="6" eb="8">
      <t>イジョウ</t>
    </rPh>
    <phoneticPr fontId="4"/>
  </si>
  <si>
    <t>ﾌﾞﾙｰﾁｭｰﾌﾞ1枚（開いて使用）</t>
    <rPh sb="10" eb="11">
      <t>マイ</t>
    </rPh>
    <rPh sb="12" eb="13">
      <t>ヒラ</t>
    </rPh>
    <rPh sb="15" eb="17">
      <t>シヨウ</t>
    </rPh>
    <phoneticPr fontId="4"/>
  </si>
  <si>
    <t>巻取りｽﾌﾟﾗｲｽ対策で制御盤室57.58.97.99番設定変更</t>
    <rPh sb="0" eb="2">
      <t>マキト</t>
    </rPh>
    <rPh sb="9" eb="11">
      <t>タイサク</t>
    </rPh>
    <rPh sb="12" eb="15">
      <t>セイギョバン</t>
    </rPh>
    <rPh sb="15" eb="16">
      <t>シツ</t>
    </rPh>
    <rPh sb="27" eb="28">
      <t>バン</t>
    </rPh>
    <rPh sb="28" eb="30">
      <t>セッテイ</t>
    </rPh>
    <rPh sb="30" eb="32">
      <t>ヘンコウ</t>
    </rPh>
    <phoneticPr fontId="4"/>
  </si>
  <si>
    <t>短尺交渉中　</t>
    <rPh sb="0" eb="2">
      <t>タンジャク</t>
    </rPh>
    <rPh sb="2" eb="5">
      <t>コウショウチュウ</t>
    </rPh>
    <phoneticPr fontId="4"/>
  </si>
  <si>
    <t>製品幅測定</t>
    <rPh sb="0" eb="2">
      <t>セイヒン</t>
    </rPh>
    <rPh sb="2" eb="3">
      <t>ハバ</t>
    </rPh>
    <rPh sb="3" eb="5">
      <t>ソクテイ</t>
    </rPh>
    <phoneticPr fontId="4"/>
  </si>
  <si>
    <t>製品上がり帯電量測定</t>
    <rPh sb="8" eb="10">
      <t>ソクテイ</t>
    </rPh>
    <phoneticPr fontId="4"/>
  </si>
  <si>
    <t>付着量測定（X線）</t>
    <rPh sb="0" eb="2">
      <t>フチャク</t>
    </rPh>
    <rPh sb="2" eb="3">
      <t>リョウ</t>
    </rPh>
    <rPh sb="3" eb="5">
      <t>ソクテイ</t>
    </rPh>
    <rPh sb="7" eb="8">
      <t>セン</t>
    </rPh>
    <phoneticPr fontId="4"/>
  </si>
  <si>
    <t>欠点検知器確認（欠点確認）</t>
    <rPh sb="8" eb="10">
      <t>ケッテン</t>
    </rPh>
    <rPh sb="10" eb="12">
      <t>カクニン</t>
    </rPh>
    <phoneticPr fontId="4"/>
  </si>
  <si>
    <t>検査ｻﾝﾌﾟﾙ1本：3m</t>
  </si>
  <si>
    <t>検査ｻﾝﾌﾟﾙ1本：3m</t>
    <rPh sb="0" eb="2">
      <t>ケンサ</t>
    </rPh>
    <rPh sb="8" eb="9">
      <t>ホン</t>
    </rPh>
    <phoneticPr fontId="4"/>
  </si>
  <si>
    <t>検査ｻﾝﾌﾟﾙ1本：3m　先行ｻﾝﾌﾟﾙ有（ｼﾘｰｽﾞ毎1本：3mでOK)</t>
    <rPh sb="0" eb="2">
      <t>ケンサ</t>
    </rPh>
    <rPh sb="8" eb="9">
      <t>ホン</t>
    </rPh>
    <rPh sb="13" eb="15">
      <t>センコウ</t>
    </rPh>
    <rPh sb="20" eb="21">
      <t>ア</t>
    </rPh>
    <rPh sb="27" eb="28">
      <t>マイ</t>
    </rPh>
    <rPh sb="29" eb="30">
      <t>ホン</t>
    </rPh>
    <phoneticPr fontId="4"/>
  </si>
  <si>
    <t>ふくれｼﾞﾜ起因の塗布抜け発生時は巻芯に入れてOK　</t>
    <rPh sb="6" eb="8">
      <t>キイン</t>
    </rPh>
    <rPh sb="9" eb="11">
      <t>トフ</t>
    </rPh>
    <rPh sb="11" eb="12">
      <t>ヌ</t>
    </rPh>
    <rPh sb="13" eb="15">
      <t>ハッセイ</t>
    </rPh>
    <rPh sb="15" eb="16">
      <t>ジ</t>
    </rPh>
    <rPh sb="17" eb="18">
      <t>マ</t>
    </rPh>
    <rPh sb="18" eb="19">
      <t>シン</t>
    </rPh>
    <rPh sb="20" eb="21">
      <t>イ</t>
    </rPh>
    <phoneticPr fontId="4"/>
  </si>
  <si>
    <t>例：巻芯100mまで塗布抜け発生時→製品長（6000m+入り目50m）+塗布抜け100m→6150m仕上げ</t>
    <rPh sb="0" eb="1">
      <t>レイ</t>
    </rPh>
    <rPh sb="2" eb="3">
      <t>マ</t>
    </rPh>
    <rPh sb="3" eb="4">
      <t>シン</t>
    </rPh>
    <rPh sb="10" eb="12">
      <t>トフ</t>
    </rPh>
    <rPh sb="12" eb="13">
      <t>ヌ</t>
    </rPh>
    <rPh sb="14" eb="16">
      <t>ハッセイ</t>
    </rPh>
    <rPh sb="16" eb="17">
      <t>ジ</t>
    </rPh>
    <rPh sb="18" eb="20">
      <t>セイヒン</t>
    </rPh>
    <rPh sb="20" eb="21">
      <t>チョウ</t>
    </rPh>
    <rPh sb="28" eb="29">
      <t>イ</t>
    </rPh>
    <rPh sb="30" eb="31">
      <t>メ</t>
    </rPh>
    <rPh sb="36" eb="38">
      <t>トフ</t>
    </rPh>
    <rPh sb="38" eb="39">
      <t>ヌ</t>
    </rPh>
    <rPh sb="50" eb="52">
      <t>シア</t>
    </rPh>
    <phoneticPr fontId="4"/>
  </si>
  <si>
    <t>※01ふくれｼﾞﾜにより02側が短尺になる場合は02は塗らなくてOK</t>
    <rPh sb="14" eb="15">
      <t>ガワ</t>
    </rPh>
    <rPh sb="16" eb="18">
      <t>タンジャク</t>
    </rPh>
    <rPh sb="21" eb="23">
      <t>バアイ</t>
    </rPh>
    <rPh sb="27" eb="28">
      <t>ヌ</t>
    </rPh>
    <phoneticPr fontId="4"/>
  </si>
  <si>
    <t>短尺時はﾗﾍﾞﾙ備考に実製品長を10m単位で入力しﾗﾍﾞﾙ発行</t>
    <rPh sb="0" eb="2">
      <t>タンジャク</t>
    </rPh>
    <rPh sb="2" eb="3">
      <t>ジ</t>
    </rPh>
    <rPh sb="8" eb="10">
      <t>ビコウ</t>
    </rPh>
    <rPh sb="11" eb="13">
      <t>セイヒン</t>
    </rPh>
    <rPh sb="13" eb="15">
      <t>チョウヲ</t>
    </rPh>
    <rPh sb="18" eb="20">
      <t>タンイ</t>
    </rPh>
    <rPh sb="20" eb="21">
      <t>デ</t>
    </rPh>
    <rPh sb="21" eb="23">
      <t>ニュウリョク</t>
    </rPh>
    <rPh sb="22" eb="24">
      <t>ニュウリョク</t>
    </rPh>
    <rPh sb="29" eb="31">
      <t>ハッコウ</t>
    </rPh>
    <phoneticPr fontId="4"/>
  </si>
  <si>
    <t>No2ﾁｬﾝﾊﾞｰﾘﾀｰﾝ中央ｺｯｸ：半分閉め</t>
    <rPh sb="13" eb="15">
      <t>チュウオウ</t>
    </rPh>
    <rPh sb="19" eb="20">
      <t>ハン</t>
    </rPh>
    <rPh sb="20" eb="21">
      <t>ブン</t>
    </rPh>
    <rPh sb="21" eb="22">
      <t>シ</t>
    </rPh>
    <phoneticPr fontId="4"/>
  </si>
  <si>
    <t>短尺5000m以上（10m単位）</t>
    <rPh sb="0" eb="2">
      <t>タンジャク</t>
    </rPh>
    <rPh sb="7" eb="9">
      <t>イジョウ</t>
    </rPh>
    <rPh sb="13" eb="15">
      <t>タンイ</t>
    </rPh>
    <phoneticPr fontId="4"/>
  </si>
  <si>
    <t>ﾊﾟﾅｯｸ</t>
    <phoneticPr fontId="4"/>
  </si>
  <si>
    <t>古河電工</t>
    <rPh sb="0" eb="2">
      <t>フルカワ</t>
    </rPh>
    <rPh sb="2" eb="4">
      <t>デンコウ</t>
    </rPh>
    <phoneticPr fontId="4"/>
  </si>
  <si>
    <t>三栄産業</t>
    <rPh sb="0" eb="2">
      <t>サンエイ</t>
    </rPh>
    <rPh sb="2" eb="4">
      <t>サンギョウ</t>
    </rPh>
    <phoneticPr fontId="4"/>
  </si>
  <si>
    <t>540・640・780</t>
    <phoneticPr fontId="4"/>
  </si>
  <si>
    <t>R75X</t>
    <phoneticPr fontId="4"/>
  </si>
  <si>
    <t>E5001</t>
    <phoneticPr fontId="4"/>
  </si>
  <si>
    <t>25・38</t>
    <phoneticPr fontId="4"/>
  </si>
  <si>
    <t>製品表層透明ﾃｰﾌﾟ3点止め</t>
    <rPh sb="0" eb="2">
      <t>セイヒン</t>
    </rPh>
    <rPh sb="2" eb="4">
      <t>ヒョウソウ</t>
    </rPh>
    <rPh sb="4" eb="6">
      <t>トウメイ</t>
    </rPh>
    <rPh sb="11" eb="12">
      <t>テン</t>
    </rPh>
    <rPh sb="12" eb="13">
      <t>シ</t>
    </rPh>
    <phoneticPr fontId="4"/>
  </si>
  <si>
    <t>ｽﾘｯﾄ品→生ﾌｨﾙﾑ梱包・端部輪ｺﾞﾑ止め</t>
    <rPh sb="4" eb="5">
      <t>ヒン</t>
    </rPh>
    <rPh sb="6" eb="7">
      <t>ナマ</t>
    </rPh>
    <rPh sb="11" eb="13">
      <t>コンポウ</t>
    </rPh>
    <rPh sb="14" eb="16">
      <t>タンブ</t>
    </rPh>
    <rPh sb="16" eb="17">
      <t>ワ</t>
    </rPh>
    <rPh sb="20" eb="21">
      <t>ト</t>
    </rPh>
    <phoneticPr fontId="4"/>
  </si>
  <si>
    <t>※箱戻しの紙必要</t>
    <rPh sb="1" eb="2">
      <t>ハコ</t>
    </rPh>
    <rPh sb="2" eb="3">
      <t>モド</t>
    </rPh>
    <rPh sb="5" eb="6">
      <t>カミ</t>
    </rPh>
    <rPh sb="6" eb="8">
      <t>ヒツヨウ</t>
    </rPh>
    <phoneticPr fontId="4"/>
  </si>
  <si>
    <t>製品表層赤ﾃｰﾌﾟ3点止め　</t>
    <rPh sb="0" eb="2">
      <t>セイヒン</t>
    </rPh>
    <rPh sb="2" eb="4">
      <t>ヒョウソウ</t>
    </rPh>
    <rPh sb="4" eb="5">
      <t>アカ</t>
    </rPh>
    <rPh sb="10" eb="11">
      <t>テン</t>
    </rPh>
    <rPh sb="11" eb="12">
      <t>シ</t>
    </rPh>
    <phoneticPr fontId="4"/>
  </si>
  <si>
    <t>端部輪ｺﾞﾑ止め</t>
    <rPh sb="0" eb="2">
      <t>タンブ</t>
    </rPh>
    <rPh sb="2" eb="3">
      <t>ワ</t>
    </rPh>
    <rPh sb="6" eb="7">
      <t>ト</t>
    </rPh>
    <phoneticPr fontId="4"/>
  </si>
  <si>
    <t>入り目20m以上</t>
    <rPh sb="0" eb="1">
      <t>イ</t>
    </rPh>
    <rPh sb="2" eb="3">
      <t>メ</t>
    </rPh>
    <rPh sb="6" eb="8">
      <t>イジョウ</t>
    </rPh>
    <phoneticPr fontId="4"/>
  </si>
  <si>
    <t>短尺1500m以上合格　1500m未満相談</t>
    <rPh sb="0" eb="2">
      <t>タンジャク</t>
    </rPh>
    <rPh sb="7" eb="9">
      <t>イジョウ</t>
    </rPh>
    <rPh sb="9" eb="11">
      <t>ゴウカク</t>
    </rPh>
    <rPh sb="17" eb="19">
      <t>ミマン</t>
    </rPh>
    <rPh sb="19" eb="21">
      <t>ソウダン</t>
    </rPh>
    <phoneticPr fontId="4"/>
  </si>
  <si>
    <t>表示長：100m単位</t>
    <rPh sb="0" eb="2">
      <t>ヒョウジ</t>
    </rPh>
    <rPh sb="2" eb="3">
      <t>チョウ</t>
    </rPh>
    <rPh sb="8" eb="10">
      <t>タンイ</t>
    </rPh>
    <phoneticPr fontId="4"/>
  </si>
  <si>
    <t>日東電工豊橋</t>
    <rPh sb="0" eb="2">
      <t>ニットウ</t>
    </rPh>
    <rPh sb="2" eb="4">
      <t>デンコウ</t>
    </rPh>
    <rPh sb="4" eb="6">
      <t>トヨハシ</t>
    </rPh>
    <phoneticPr fontId="4"/>
  </si>
  <si>
    <t>付着量幅方向3点測定（X線）</t>
    <rPh sb="0" eb="2">
      <t>フチャク</t>
    </rPh>
    <rPh sb="2" eb="3">
      <t>リョウ</t>
    </rPh>
    <rPh sb="3" eb="4">
      <t>ハバ</t>
    </rPh>
    <rPh sb="4" eb="6">
      <t>ホウコウ</t>
    </rPh>
    <rPh sb="7" eb="8">
      <t>テン</t>
    </rPh>
    <rPh sb="8" eb="10">
      <t>ソクテイ</t>
    </rPh>
    <rPh sb="12" eb="13">
      <t>セン</t>
    </rPh>
    <phoneticPr fontId="4"/>
  </si>
  <si>
    <t>短尺4800m以上</t>
    <rPh sb="0" eb="2">
      <t>タンジャク</t>
    </rPh>
    <rPh sb="7" eb="9">
      <t>イジョウ</t>
    </rPh>
    <phoneticPr fontId="4"/>
  </si>
  <si>
    <t>住友ﾍﾞｰｸﾗｲﾄ</t>
    <rPh sb="0" eb="2">
      <t>スミトモ</t>
    </rPh>
    <phoneticPr fontId="4"/>
  </si>
  <si>
    <t>日東電工</t>
    <rPh sb="0" eb="2">
      <t>ニットウ</t>
    </rPh>
    <rPh sb="2" eb="4">
      <t>デンコウ</t>
    </rPh>
    <phoneticPr fontId="4"/>
  </si>
  <si>
    <t>上出し</t>
    <rPh sb="0" eb="1">
      <t>ウエ</t>
    </rPh>
    <rPh sb="1" eb="2">
      <t>ダ</t>
    </rPh>
    <phoneticPr fontId="4"/>
  </si>
  <si>
    <t>端部赤ﾃｰﾌﾟ巻き</t>
    <rPh sb="0" eb="2">
      <t>タンブ</t>
    </rPh>
    <rPh sb="2" eb="3">
      <t>アカ</t>
    </rPh>
    <rPh sb="7" eb="8">
      <t>マ</t>
    </rPh>
    <phoneticPr fontId="4"/>
  </si>
  <si>
    <t>ﾗﾌﾞｵﾌ検査製品幅測定</t>
    <rPh sb="5" eb="7">
      <t>ケンサ</t>
    </rPh>
    <phoneticPr fontId="4"/>
  </si>
  <si>
    <t>※糸状展開図品はその上にﾌﾞﾙｰﾁｭｰﾌﾞを被せる</t>
    <rPh sb="1" eb="3">
      <t>イトジョウ</t>
    </rPh>
    <rPh sb="3" eb="6">
      <t>テンカイズ</t>
    </rPh>
    <rPh sb="6" eb="7">
      <t>ヒン</t>
    </rPh>
    <rPh sb="10" eb="11">
      <t>ウエ</t>
    </rPh>
    <rPh sb="22" eb="23">
      <t>カブ</t>
    </rPh>
    <phoneticPr fontId="4"/>
  </si>
  <si>
    <t>XD1NB1</t>
    <phoneticPr fontId="4"/>
  </si>
  <si>
    <t>XF60R</t>
    <phoneticPr fontId="4"/>
  </si>
  <si>
    <t>XF60RC</t>
    <phoneticPr fontId="4"/>
  </si>
  <si>
    <t>上巻/ｺｰﾄ内</t>
    <rPh sb="0" eb="2">
      <t>ジョウカン</t>
    </rPh>
    <rPh sb="6" eb="7">
      <t>ナイ</t>
    </rPh>
    <phoneticPr fontId="4"/>
  </si>
  <si>
    <t>口金ｽｼﾞ</t>
    <rPh sb="0" eb="2">
      <t>クチガネ</t>
    </rPh>
    <phoneticPr fontId="4"/>
  </si>
  <si>
    <t>ﾑﾗ、ﾊｼﾞｷ、ｼﾜ、異物、ﾗﾌﾞｵﾌ</t>
    <rPh sb="11" eb="13">
      <t>イブツ</t>
    </rPh>
    <phoneticPr fontId="4"/>
  </si>
  <si>
    <t>端面ﾍﾟﾌ添付</t>
    <rPh sb="0" eb="2">
      <t>タンメン</t>
    </rPh>
    <phoneticPr fontId="4"/>
  </si>
  <si>
    <t>T100</t>
    <phoneticPr fontId="4"/>
  </si>
  <si>
    <t>4m/1本</t>
    <rPh sb="4" eb="5">
      <t>ホン</t>
    </rPh>
    <phoneticPr fontId="4"/>
  </si>
  <si>
    <t>表示長10m単位</t>
    <rPh sb="0" eb="2">
      <t>ヒョウジ</t>
    </rPh>
    <rPh sb="2" eb="3">
      <t>チョウ</t>
    </rPh>
    <rPh sb="6" eb="8">
      <t>タンイ</t>
    </rPh>
    <phoneticPr fontId="4"/>
  </si>
  <si>
    <t>短尺品ﾕｰｻﾞｰ伺い</t>
    <rPh sb="0" eb="2">
      <t>タンジャク</t>
    </rPh>
    <rPh sb="2" eb="3">
      <t>ヒン</t>
    </rPh>
    <rPh sb="8" eb="9">
      <t>ウカガ</t>
    </rPh>
    <phoneticPr fontId="4"/>
  </si>
  <si>
    <t>ｴｰｼﾞﾝｸﾞ(55℃×6日間)ｻﾝﾌﾟﾙ含む</t>
    <rPh sb="13" eb="14">
      <t>ニチ</t>
    </rPh>
    <rPh sb="14" eb="15">
      <t>カン</t>
    </rPh>
    <rPh sb="21" eb="22">
      <t>フク</t>
    </rPh>
    <phoneticPr fontId="4"/>
  </si>
  <si>
    <t>ｽﾘｯﾄ短尺規格1500m以上</t>
    <rPh sb="4" eb="6">
      <t>タンジャク</t>
    </rPh>
    <rPh sb="6" eb="8">
      <t>キカク</t>
    </rPh>
    <rPh sb="13" eb="15">
      <t>イジョウ</t>
    </rPh>
    <phoneticPr fontId="4"/>
  </si>
  <si>
    <t>表示長100m単位</t>
    <rPh sb="0" eb="2">
      <t>ヒョウジ</t>
    </rPh>
    <rPh sb="2" eb="3">
      <t>チョウ</t>
    </rPh>
    <rPh sb="7" eb="9">
      <t>タンイ</t>
    </rPh>
    <phoneticPr fontId="4"/>
  </si>
  <si>
    <t>巻出し方向矢印テープ</t>
    <rPh sb="0" eb="1">
      <t>マキ</t>
    </rPh>
    <rPh sb="1" eb="2">
      <t>ダ</t>
    </rPh>
    <rPh sb="3" eb="5">
      <t>ホウコウ</t>
    </rPh>
    <rPh sb="5" eb="7">
      <t>ヤジルシ</t>
    </rPh>
    <phoneticPr fontId="4"/>
  </si>
  <si>
    <t>短尺5800mまで</t>
    <rPh sb="0" eb="1">
      <t>タン</t>
    </rPh>
    <rPh sb="1" eb="2">
      <t>ジャク</t>
    </rPh>
    <phoneticPr fontId="4"/>
  </si>
  <si>
    <t>口金ｽｼﾞ記録表入力</t>
    <rPh sb="0" eb="2">
      <t>クチガネ</t>
    </rPh>
    <rPh sb="5" eb="7">
      <t>キロク</t>
    </rPh>
    <rPh sb="7" eb="8">
      <t>ヒョウ</t>
    </rPh>
    <rPh sb="8" eb="10">
      <t>ニュウリョク</t>
    </rPh>
    <phoneticPr fontId="4"/>
  </si>
  <si>
    <t>5m/1本（ｴｰｼﾞﾝｸﾞ検査ｻﾝﾌﾟﾙ）</t>
    <rPh sb="4" eb="5">
      <t>ホン</t>
    </rPh>
    <rPh sb="13" eb="15">
      <t>ケンサ</t>
    </rPh>
    <phoneticPr fontId="4"/>
  </si>
  <si>
    <t>日栄加工</t>
    <rPh sb="0" eb="2">
      <t>ニチエイ</t>
    </rPh>
    <rPh sb="2" eb="4">
      <t>カコウ</t>
    </rPh>
    <phoneticPr fontId="4"/>
  </si>
  <si>
    <t>両端部井形止め</t>
    <rPh sb="0" eb="1">
      <t>リョウ</t>
    </rPh>
    <rPh sb="1" eb="2">
      <t>タン</t>
    </rPh>
    <rPh sb="2" eb="3">
      <t>ブ</t>
    </rPh>
    <rPh sb="3" eb="5">
      <t>イガタ</t>
    </rPh>
    <rPh sb="5" eb="6">
      <t>ド</t>
    </rPh>
    <phoneticPr fontId="4"/>
  </si>
  <si>
    <t>短尺2000m以上（入り目20m）</t>
    <rPh sb="0" eb="1">
      <t>タン</t>
    </rPh>
    <rPh sb="1" eb="2">
      <t>ジャク</t>
    </rPh>
    <rPh sb="7" eb="9">
      <t>イジョウ</t>
    </rPh>
    <rPh sb="10" eb="11">
      <t>イ</t>
    </rPh>
    <rPh sb="12" eb="13">
      <t>メ</t>
    </rPh>
    <phoneticPr fontId="4"/>
  </si>
  <si>
    <t>巴川製紙所</t>
    <rPh sb="0" eb="2">
      <t>トモエガワ</t>
    </rPh>
    <rPh sb="2" eb="4">
      <t>セイシ</t>
    </rPh>
    <rPh sb="4" eb="5">
      <t>ジョ</t>
    </rPh>
    <phoneticPr fontId="4"/>
  </si>
  <si>
    <t>東洋包材</t>
    <rPh sb="0" eb="2">
      <t>トウヨウ</t>
    </rPh>
    <rPh sb="2" eb="4">
      <t>ホウザイ</t>
    </rPh>
    <phoneticPr fontId="4"/>
  </si>
  <si>
    <t>ﾘｹﾝﾃｸﾉｽ</t>
    <phoneticPr fontId="4"/>
  </si>
  <si>
    <t>入り目40m以上</t>
    <rPh sb="2" eb="3">
      <t>メ</t>
    </rPh>
    <rPh sb="6" eb="8">
      <t>イジョウ</t>
    </rPh>
    <phoneticPr fontId="4"/>
  </si>
  <si>
    <t>最低入庫長さ1000m以上（10m単位）</t>
    <rPh sb="0" eb="2">
      <t>サイテイ</t>
    </rPh>
    <rPh sb="2" eb="4">
      <t>ニュウコ</t>
    </rPh>
    <rPh sb="4" eb="5">
      <t>ナガ</t>
    </rPh>
    <rPh sb="11" eb="13">
      <t>イジョウ</t>
    </rPh>
    <rPh sb="17" eb="19">
      <t>タンイ</t>
    </rPh>
    <phoneticPr fontId="4"/>
  </si>
  <si>
    <t>短尺4000m以上は短尺入庫</t>
    <rPh sb="0" eb="2">
      <t>タンジャク</t>
    </rPh>
    <rPh sb="7" eb="9">
      <t>イジョウ</t>
    </rPh>
    <rPh sb="10" eb="12">
      <t>タンジャク</t>
    </rPh>
    <rPh sb="12" eb="14">
      <t>ニュウコ</t>
    </rPh>
    <phoneticPr fontId="4"/>
  </si>
  <si>
    <t>1000m～3990mは良品短尺保留</t>
    <rPh sb="12" eb="14">
      <t>リョウヒン</t>
    </rPh>
    <rPh sb="14" eb="16">
      <t>タンジャク</t>
    </rPh>
    <rPh sb="16" eb="18">
      <t>ホリュウ</t>
    </rPh>
    <phoneticPr fontId="4"/>
  </si>
  <si>
    <t>S28(M)</t>
    <phoneticPr fontId="4"/>
  </si>
  <si>
    <t>東洋機材</t>
    <rPh sb="0" eb="2">
      <t>トウヨウ</t>
    </rPh>
    <rPh sb="2" eb="4">
      <t>キザイ</t>
    </rPh>
    <phoneticPr fontId="4"/>
  </si>
  <si>
    <t>製品表層赤ﾃｰﾌﾟ5点止め</t>
    <rPh sb="0" eb="2">
      <t>セイヒン</t>
    </rPh>
    <rPh sb="2" eb="4">
      <t>ヒョウソウ</t>
    </rPh>
    <rPh sb="4" eb="5">
      <t>アカ</t>
    </rPh>
    <rPh sb="10" eb="11">
      <t>テン</t>
    </rPh>
    <rPh sb="11" eb="12">
      <t>シ</t>
    </rPh>
    <phoneticPr fontId="4"/>
  </si>
  <si>
    <t>短尺は別途協議　製品表示長10m単位</t>
    <rPh sb="0" eb="2">
      <t>タンジャク</t>
    </rPh>
    <rPh sb="3" eb="5">
      <t>ベット</t>
    </rPh>
    <rPh sb="5" eb="7">
      <t>キョウギ</t>
    </rPh>
    <rPh sb="8" eb="10">
      <t>セイヒン</t>
    </rPh>
    <rPh sb="10" eb="12">
      <t>ヒョウジ</t>
    </rPh>
    <rPh sb="12" eb="13">
      <t>チョウ</t>
    </rPh>
    <rPh sb="16" eb="18">
      <t>タンイ</t>
    </rPh>
    <phoneticPr fontId="4"/>
  </si>
  <si>
    <t>S28</t>
    <phoneticPr fontId="4"/>
  </si>
  <si>
    <t>ﾘﾝﾃｯｸ</t>
    <phoneticPr fontId="4"/>
  </si>
  <si>
    <t>短尺7000m未満は別途協議</t>
    <rPh sb="0" eb="2">
      <t>タンジャク</t>
    </rPh>
    <rPh sb="7" eb="9">
      <t>ミマン</t>
    </rPh>
    <rPh sb="10" eb="12">
      <t>ベット</t>
    </rPh>
    <rPh sb="12" eb="14">
      <t>キョウギ</t>
    </rPh>
    <phoneticPr fontId="4"/>
  </si>
  <si>
    <t>入り目50m以上</t>
    <rPh sb="2" eb="3">
      <t>メ</t>
    </rPh>
    <rPh sb="6" eb="8">
      <t>イジョウ</t>
    </rPh>
    <phoneticPr fontId="4"/>
  </si>
  <si>
    <t>端部ｺｱに突っ込む赤ﾃｰﾌﾟなし</t>
    <rPh sb="0" eb="2">
      <t>タンブ</t>
    </rPh>
    <rPh sb="5" eb="6">
      <t>ツ</t>
    </rPh>
    <rPh sb="7" eb="8">
      <t>コ</t>
    </rPh>
    <rPh sb="9" eb="10">
      <t>アカ</t>
    </rPh>
    <phoneticPr fontId="4"/>
  </si>
  <si>
    <t>7000m以上は10m単位でOK</t>
    <rPh sb="5" eb="7">
      <t>イジョウ</t>
    </rPh>
    <rPh sb="11" eb="13">
      <t>タンイ</t>
    </rPh>
    <phoneticPr fontId="4"/>
  </si>
  <si>
    <t>製品幅1409.5mm以上あれば合格扱い　1409.5mm以下は一旦保留</t>
    <rPh sb="0" eb="2">
      <t>セイヒン</t>
    </rPh>
    <rPh sb="2" eb="3">
      <t>ハバ</t>
    </rPh>
    <rPh sb="11" eb="13">
      <t>イジョウ</t>
    </rPh>
    <rPh sb="16" eb="18">
      <t>ゴウカク</t>
    </rPh>
    <rPh sb="18" eb="19">
      <t>アツカ</t>
    </rPh>
    <rPh sb="29" eb="31">
      <t>イカ</t>
    </rPh>
    <rPh sb="32" eb="34">
      <t>イッタン</t>
    </rPh>
    <rPh sb="34" eb="36">
      <t>ホリュウ</t>
    </rPh>
    <phoneticPr fontId="4"/>
  </si>
  <si>
    <t>製品幅入らない時はNo2出口6Nまで下げてOK　※蛇行注意</t>
    <rPh sb="0" eb="2">
      <t>セイヒン</t>
    </rPh>
    <rPh sb="2" eb="3">
      <t>ハバ</t>
    </rPh>
    <rPh sb="3" eb="4">
      <t>ハイ</t>
    </rPh>
    <rPh sb="7" eb="8">
      <t>トキ</t>
    </rPh>
    <rPh sb="12" eb="14">
      <t>デグチ</t>
    </rPh>
    <rPh sb="18" eb="19">
      <t>サ</t>
    </rPh>
    <rPh sb="25" eb="27">
      <t>ダコウ</t>
    </rPh>
    <rPh sb="27" eb="29">
      <t>チュウイ</t>
    </rPh>
    <phoneticPr fontId="4"/>
  </si>
  <si>
    <t>蛇行により短尺の場合は不具合書は不要</t>
    <rPh sb="0" eb="2">
      <t>ダコウ</t>
    </rPh>
    <rPh sb="5" eb="7">
      <t>タンジャク</t>
    </rPh>
    <rPh sb="8" eb="10">
      <t>バアイ</t>
    </rPh>
    <rPh sb="11" eb="14">
      <t>フグアイ</t>
    </rPh>
    <rPh sb="14" eb="15">
      <t>ショ</t>
    </rPh>
    <rPh sb="16" eb="18">
      <t>フヨウ</t>
    </rPh>
    <phoneticPr fontId="4"/>
  </si>
  <si>
    <t>ｴﾝﾌﾞﾚｯﾄS</t>
    <phoneticPr fontId="4"/>
  </si>
  <si>
    <t>日栄化工</t>
    <rPh sb="0" eb="2">
      <t>ニチエイ</t>
    </rPh>
    <rPh sb="2" eb="3">
      <t>カ</t>
    </rPh>
    <rPh sb="3" eb="4">
      <t>コウ</t>
    </rPh>
    <phoneticPr fontId="4"/>
  </si>
  <si>
    <t>生ﾌｨﾙﾑ梱包・端部輪ｺﾞﾑ止め</t>
    <rPh sb="0" eb="1">
      <t>ナマ</t>
    </rPh>
    <rPh sb="5" eb="7">
      <t>コンポウ</t>
    </rPh>
    <rPh sb="8" eb="10">
      <t>タンブ</t>
    </rPh>
    <rPh sb="10" eb="11">
      <t>ワ</t>
    </rPh>
    <rPh sb="14" eb="15">
      <t>ト</t>
    </rPh>
    <phoneticPr fontId="4"/>
  </si>
  <si>
    <t>短尺1000m未満は別途協議</t>
    <rPh sb="0" eb="2">
      <t>タンジャク</t>
    </rPh>
    <rPh sb="7" eb="9">
      <t>ミマン</t>
    </rPh>
    <rPh sb="10" eb="12">
      <t>ベット</t>
    </rPh>
    <rPh sb="12" eb="14">
      <t>キョウギ</t>
    </rPh>
    <phoneticPr fontId="4"/>
  </si>
  <si>
    <t>藤産業</t>
    <rPh sb="0" eb="1">
      <t>フジ</t>
    </rPh>
    <rPh sb="1" eb="3">
      <t>サンギョウ</t>
    </rPh>
    <phoneticPr fontId="4"/>
  </si>
  <si>
    <t>最低入庫長さ5000m以上（10m単位）</t>
    <rPh sb="0" eb="2">
      <t>サイテイ</t>
    </rPh>
    <rPh sb="2" eb="4">
      <t>ニュウコ</t>
    </rPh>
    <rPh sb="4" eb="5">
      <t>ナガ</t>
    </rPh>
    <rPh sb="11" eb="13">
      <t>イジョウ</t>
    </rPh>
    <rPh sb="17" eb="19">
      <t>タンイ</t>
    </rPh>
    <phoneticPr fontId="4"/>
  </si>
  <si>
    <t>製品仕様</t>
    <rPh sb="0" eb="2">
      <t>セイヒン</t>
    </rPh>
    <rPh sb="2" eb="4">
      <t>シヨウ</t>
    </rPh>
    <phoneticPr fontId="4"/>
  </si>
  <si>
    <t>直出し・ｽﾘｯﾄ</t>
    <rPh sb="0" eb="1">
      <t>チョク</t>
    </rPh>
    <rPh sb="1" eb="2">
      <t>ダ</t>
    </rPh>
    <phoneticPr fontId="4"/>
  </si>
  <si>
    <t>特記７</t>
    <rPh sb="0" eb="2">
      <t>トッキ</t>
    </rPh>
    <phoneticPr fontId="4"/>
  </si>
  <si>
    <t>特記８</t>
    <rPh sb="0" eb="2">
      <t>トッキ</t>
    </rPh>
    <phoneticPr fontId="4"/>
  </si>
  <si>
    <t>特記９</t>
    <rPh sb="0" eb="2">
      <t>トッキ</t>
    </rPh>
    <phoneticPr fontId="4"/>
  </si>
  <si>
    <t>特記１０</t>
    <rPh sb="0" eb="2">
      <t>トッキ</t>
    </rPh>
    <phoneticPr fontId="4"/>
  </si>
  <si>
    <t>半直出し</t>
    <phoneticPr fontId="4"/>
  </si>
  <si>
    <t>直出し</t>
    <phoneticPr fontId="4"/>
  </si>
  <si>
    <t>ｽﾘｯﾄ</t>
    <phoneticPr fontId="4"/>
  </si>
  <si>
    <t>ｽﾘｯﾄMK-1</t>
    <phoneticPr fontId="4"/>
  </si>
  <si>
    <t>直出し</t>
    <rPh sb="0" eb="1">
      <t>チョク</t>
    </rPh>
    <rPh sb="1" eb="2">
      <t>ダ</t>
    </rPh>
    <phoneticPr fontId="4"/>
  </si>
  <si>
    <t>新ﾀｯｸ化成</t>
    <rPh sb="0" eb="1">
      <t>シン</t>
    </rPh>
    <rPh sb="4" eb="6">
      <t>カセイ</t>
    </rPh>
    <phoneticPr fontId="4"/>
  </si>
  <si>
    <t>最低入庫長さ6000m以上（10m単位）</t>
    <rPh sb="0" eb="2">
      <t>サイテイ</t>
    </rPh>
    <rPh sb="2" eb="4">
      <t>ニュウコ</t>
    </rPh>
    <rPh sb="4" eb="5">
      <t>ナガ</t>
    </rPh>
    <rPh sb="11" eb="13">
      <t>イジョウ</t>
    </rPh>
    <rPh sb="17" eb="19">
      <t>タンイ</t>
    </rPh>
    <phoneticPr fontId="4"/>
  </si>
  <si>
    <t>WZ(T)</t>
    <phoneticPr fontId="4"/>
  </si>
  <si>
    <t>T70A</t>
    <phoneticPr fontId="4"/>
  </si>
  <si>
    <t>東洋包材・ﾘｹﾝﾃｸﾉｽ</t>
    <rPh sb="0" eb="2">
      <t>トウヨウ</t>
    </rPh>
    <rPh sb="2" eb="4">
      <t>ホウザイ</t>
    </rPh>
    <phoneticPr fontId="4"/>
  </si>
  <si>
    <t>12200～16300</t>
    <phoneticPr fontId="4"/>
  </si>
  <si>
    <t>6000m.8000m.12000mは基準長-2000mまで</t>
    <rPh sb="19" eb="21">
      <t>キジュン</t>
    </rPh>
    <rPh sb="21" eb="22">
      <t>チョウ</t>
    </rPh>
    <phoneticPr fontId="4"/>
  </si>
  <si>
    <t>12600mは基準長-3000mまで</t>
    <rPh sb="7" eb="9">
      <t>キジュン</t>
    </rPh>
    <rPh sb="9" eb="10">
      <t>チョウ</t>
    </rPh>
    <phoneticPr fontId="4"/>
  </si>
  <si>
    <t>6000・8000・12000・12600</t>
    <phoneticPr fontId="4"/>
  </si>
  <si>
    <t>6000・8000・12600</t>
    <phoneticPr fontId="4"/>
  </si>
  <si>
    <t>11600～12300</t>
    <phoneticPr fontId="4"/>
  </si>
  <si>
    <t>東山ﾌｨﾙﾑ</t>
    <rPh sb="0" eb="2">
      <t>ヒガシヤマ</t>
    </rPh>
    <phoneticPr fontId="4"/>
  </si>
  <si>
    <t>5600m以下は別途協議</t>
    <rPh sb="5" eb="7">
      <t>イカ</t>
    </rPh>
    <rPh sb="8" eb="10">
      <t>ベット</t>
    </rPh>
    <rPh sb="10" eb="12">
      <t>キョウギ</t>
    </rPh>
    <phoneticPr fontId="4"/>
  </si>
  <si>
    <t>XD500P</t>
    <phoneticPr fontId="4"/>
  </si>
  <si>
    <t>1030・1050</t>
    <phoneticPr fontId="4"/>
  </si>
  <si>
    <t>1040・1050</t>
    <phoneticPr fontId="4"/>
  </si>
  <si>
    <t>短尺8000ｍ以上（100m単位）</t>
    <rPh sb="0" eb="2">
      <t>タンジャク</t>
    </rPh>
    <rPh sb="7" eb="9">
      <t>イジョウ</t>
    </rPh>
    <rPh sb="14" eb="16">
      <t>タンイ</t>
    </rPh>
    <phoneticPr fontId="4"/>
  </si>
  <si>
    <t>8000m以下は4200m仕上げにするので保留</t>
    <rPh sb="5" eb="7">
      <t>イカ</t>
    </rPh>
    <rPh sb="13" eb="15">
      <t>シア</t>
    </rPh>
    <rPh sb="21" eb="23">
      <t>ホリュウ</t>
    </rPh>
    <phoneticPr fontId="4"/>
  </si>
  <si>
    <t>1340・1335</t>
    <phoneticPr fontId="4"/>
  </si>
  <si>
    <t>ｴﾝﾌﾞﾚｯﾄSD</t>
    <phoneticPr fontId="4"/>
  </si>
  <si>
    <t>ＢＫ（Ｓ）</t>
    <phoneticPr fontId="4"/>
  </si>
  <si>
    <t>6”FWP1700mm（直出し1620mm）</t>
    <rPh sb="12" eb="13">
      <t>チョク</t>
    </rPh>
    <rPh sb="13" eb="14">
      <t>ダ</t>
    </rPh>
    <phoneticPr fontId="4"/>
  </si>
  <si>
    <t>積水化学</t>
    <rPh sb="0" eb="2">
      <t>セキスイ</t>
    </rPh>
    <rPh sb="2" eb="4">
      <t>カガク</t>
    </rPh>
    <phoneticPr fontId="4"/>
  </si>
  <si>
    <t>R75XK</t>
    <phoneticPr fontId="4"/>
  </si>
  <si>
    <t>半直出し</t>
    <rPh sb="0" eb="1">
      <t>ハン</t>
    </rPh>
    <rPh sb="1" eb="2">
      <t>チョク</t>
    </rPh>
    <rPh sb="2" eb="3">
      <t>ダ</t>
    </rPh>
    <phoneticPr fontId="4"/>
  </si>
  <si>
    <t>短尺品4200mで仕上げ（実長4300m）</t>
    <rPh sb="0" eb="2">
      <t>タンジャク</t>
    </rPh>
    <rPh sb="2" eb="3">
      <t>ヒン</t>
    </rPh>
    <rPh sb="9" eb="11">
      <t>シア</t>
    </rPh>
    <rPh sb="13" eb="15">
      <t>ジッチョウ</t>
    </rPh>
    <phoneticPr fontId="4"/>
  </si>
  <si>
    <t>または8000m以上あれば良短でOK</t>
    <rPh sb="8" eb="10">
      <t>イジョウ</t>
    </rPh>
    <rPh sb="13" eb="14">
      <t>リョウ</t>
    </rPh>
    <rPh sb="14" eb="15">
      <t>タン</t>
    </rPh>
    <phoneticPr fontId="4"/>
  </si>
  <si>
    <t>入り目40m以上</t>
    <rPh sb="0" eb="1">
      <t>イ</t>
    </rPh>
    <rPh sb="2" eb="3">
      <t>メ</t>
    </rPh>
    <rPh sb="6" eb="8">
      <t>イジョウ</t>
    </rPh>
    <phoneticPr fontId="4"/>
  </si>
  <si>
    <t>塗布量</t>
    <rPh sb="0" eb="2">
      <t>トフ</t>
    </rPh>
    <rPh sb="2" eb="3">
      <t>リョウ</t>
    </rPh>
    <phoneticPr fontId="4"/>
  </si>
  <si>
    <t>ＣＦ２製造条件表</t>
    <rPh sb="3" eb="5">
      <t>セイゾウ</t>
    </rPh>
    <rPh sb="5" eb="7">
      <t>ジョウケン</t>
    </rPh>
    <rPh sb="7" eb="8">
      <t>ヒョウ</t>
    </rPh>
    <phoneticPr fontId="4"/>
  </si>
  <si>
    <t>熱媒ﾎﾞｲﾗｰ</t>
    <rPh sb="0" eb="1">
      <t>ネツ</t>
    </rPh>
    <rPh sb="1" eb="2">
      <t>バイ</t>
    </rPh>
    <phoneticPr fontId="4"/>
  </si>
  <si>
    <t>ＵＶ設定</t>
    <rPh sb="2" eb="4">
      <t>セッテイ</t>
    </rPh>
    <phoneticPr fontId="4"/>
  </si>
  <si>
    <t>承認</t>
    <rPh sb="0" eb="2">
      <t>ショウニン</t>
    </rPh>
    <phoneticPr fontId="4"/>
  </si>
  <si>
    <t>確認</t>
    <rPh sb="0" eb="2">
      <t>カクニン</t>
    </rPh>
    <phoneticPr fontId="4"/>
  </si>
  <si>
    <t>条件登録NO</t>
    <rPh sb="0" eb="2">
      <t>ジョウケン</t>
    </rPh>
    <rPh sb="2" eb="4">
      <t>トウロク</t>
    </rPh>
    <phoneticPr fontId="4"/>
  </si>
  <si>
    <t>規格登録NO</t>
    <rPh sb="0" eb="2">
      <t>キカク</t>
    </rPh>
    <rPh sb="2" eb="4">
      <t>トウロク</t>
    </rPh>
    <phoneticPr fontId="4"/>
  </si>
  <si>
    <t>製品長さ</t>
    <rPh sb="0" eb="2">
      <t>セイヒン</t>
    </rPh>
    <phoneticPr fontId="4"/>
  </si>
  <si>
    <t>製品幅</t>
    <rPh sb="0" eb="2">
      <t>セイヒン</t>
    </rPh>
    <phoneticPr fontId="4"/>
  </si>
  <si>
    <r>
      <rPr>
        <sz val="10"/>
        <color rgb="FFFF0000"/>
        <rFont val="ＭＳ Ｐゴシック"/>
        <family val="3"/>
        <charset val="128"/>
        <scheme val="minor"/>
      </rPr>
      <t>ｺｰﾀｰ</t>
    </r>
    <r>
      <rPr>
        <sz val="10"/>
        <color theme="1"/>
        <rFont val="ＭＳ Ｐゴシック"/>
        <family val="3"/>
        <charset val="128"/>
        <scheme val="minor"/>
      </rPr>
      <t>6”FWP1000㎜以上　</t>
    </r>
    <r>
      <rPr>
        <sz val="10"/>
        <color rgb="FFFF0000"/>
        <rFont val="ＭＳ Ｐゴシック"/>
        <family val="3"/>
        <charset val="128"/>
        <scheme val="minor"/>
      </rPr>
      <t>スリット</t>
    </r>
    <r>
      <rPr>
        <sz val="10"/>
        <color theme="1"/>
        <rFont val="ＭＳ Ｐゴシック"/>
        <family val="3"/>
        <charset val="128"/>
        <scheme val="minor"/>
      </rPr>
      <t>3”ABS 898mm　</t>
    </r>
    <rPh sb="14" eb="16">
      <t>イジョウ</t>
    </rPh>
    <phoneticPr fontId="4"/>
  </si>
  <si>
    <t>工程検査項目4</t>
    <rPh sb="0" eb="2">
      <t>コウテイ</t>
    </rPh>
    <rPh sb="2" eb="4">
      <t>ケンサ</t>
    </rPh>
    <rPh sb="4" eb="6">
      <t>コウモク</t>
    </rPh>
    <phoneticPr fontId="4"/>
  </si>
  <si>
    <t>工程検査項目5</t>
    <rPh sb="0" eb="2">
      <t>コウテイ</t>
    </rPh>
    <rPh sb="2" eb="4">
      <t>ケンサ</t>
    </rPh>
    <rPh sb="4" eb="6">
      <t>コウモク</t>
    </rPh>
    <phoneticPr fontId="4"/>
  </si>
  <si>
    <t>工程検査項目6</t>
    <rPh sb="0" eb="2">
      <t>コウテイ</t>
    </rPh>
    <rPh sb="2" eb="4">
      <t>ケンサ</t>
    </rPh>
    <rPh sb="4" eb="6">
      <t>コウモク</t>
    </rPh>
    <phoneticPr fontId="4"/>
  </si>
  <si>
    <t>ﾆｱｰﾛｰﾙ圧(N)紙継６００Ｎタッチ</t>
    <phoneticPr fontId="4"/>
  </si>
  <si>
    <t>±100</t>
    <phoneticPr fontId="4"/>
  </si>
  <si>
    <t>-</t>
    <phoneticPr fontId="4"/>
  </si>
  <si>
    <t>25・38</t>
  </si>
  <si>
    <t>BKE(09)</t>
  </si>
  <si>
    <t>BKE(D)</t>
  </si>
  <si>
    <t>BKR(U)K</t>
  </si>
  <si>
    <t>BK(U)</t>
  </si>
  <si>
    <t>BK(U)K</t>
  </si>
  <si>
    <t>ＢＫ（Ｓ）</t>
  </si>
  <si>
    <t>BX8ARX</t>
  </si>
  <si>
    <t>BX8A(X)</t>
  </si>
  <si>
    <t>MDA(R)</t>
  </si>
  <si>
    <t>MFA(CR)</t>
  </si>
  <si>
    <t>MFA(S)</t>
  </si>
  <si>
    <t>SY08</t>
  </si>
  <si>
    <t>TX011(01)</t>
  </si>
  <si>
    <t>WZ</t>
  </si>
  <si>
    <t>WZ(E)</t>
  </si>
  <si>
    <t>WZ(RX)</t>
  </si>
  <si>
    <t>WZ(S)</t>
  </si>
  <si>
    <t>WZ(U)</t>
  </si>
  <si>
    <t>WZ(T)</t>
  </si>
  <si>
    <t>BKE(RX)</t>
  </si>
  <si>
    <t>BX8(R)</t>
  </si>
  <si>
    <t>MD(A)(R)</t>
  </si>
  <si>
    <t>MDA(RX)</t>
  </si>
  <si>
    <t>MDA(PRF)</t>
  </si>
  <si>
    <t>MDA(PRF)L/（CPRF)L</t>
  </si>
  <si>
    <t>KMDA(CPRF)</t>
  </si>
  <si>
    <t>MDA(PRF)・（CPRF)</t>
  </si>
  <si>
    <t>BX8AD</t>
  </si>
  <si>
    <t xml:space="preserve">WZ(RX) </t>
  </si>
  <si>
    <t>MDA(S)</t>
  </si>
  <si>
    <t>BX8AS</t>
  </si>
  <si>
    <t>BX9AS</t>
  </si>
  <si>
    <t>PJ10106</t>
  </si>
  <si>
    <t xml:space="preserve">HP2(U) </t>
  </si>
  <si>
    <t>ｽﾘｯﾄ</t>
  </si>
  <si>
    <t>半直出し</t>
  </si>
  <si>
    <t>直出し</t>
  </si>
  <si>
    <t>ｽﾘｯﾄMK-1</t>
  </si>
  <si>
    <t>1030・1050</t>
  </si>
  <si>
    <t>540・640・780</t>
  </si>
  <si>
    <t>6000・8000・12000・12600</t>
  </si>
  <si>
    <t>6000・8000・12600</t>
  </si>
  <si>
    <t>XD500P</t>
  </si>
  <si>
    <t>T100</t>
  </si>
  <si>
    <t>ｴﾝﾌﾞﾚｯﾄSD</t>
  </si>
  <si>
    <t>ｴﾝﾌﾞﾚｯﾄS</t>
  </si>
  <si>
    <t>S28</t>
  </si>
  <si>
    <t>R75X</t>
  </si>
  <si>
    <t>E5001</t>
  </si>
  <si>
    <t>S28(M)</t>
  </si>
  <si>
    <t>T70A</t>
  </si>
  <si>
    <t>R75XK</t>
  </si>
  <si>
    <t>XD1NB1</t>
  </si>
  <si>
    <t>XF60R</t>
  </si>
  <si>
    <t>XF60RC</t>
  </si>
  <si>
    <t>S28M</t>
  </si>
  <si>
    <t>1340・1335</t>
  </si>
  <si>
    <t>12200～16300</t>
  </si>
  <si>
    <t>11600～12300</t>
  </si>
  <si>
    <t>ﾊﾟﾅｯｸ</t>
  </si>
  <si>
    <t>ﾘﾝﾃｯｸ</t>
  </si>
  <si>
    <t>ﾘｹﾝﾃｸﾉｽ</t>
  </si>
  <si>
    <t>日東豊橋</t>
    <rPh sb="0" eb="2">
      <t>ニットウ</t>
    </rPh>
    <rPh sb="2" eb="4">
      <t>トヨハシ</t>
    </rPh>
    <phoneticPr fontId="4"/>
  </si>
  <si>
    <t>ﾘﾊﾞｰｽｷｽｺｰﾄB</t>
  </si>
  <si>
    <t>ﾄﾞﾛｰ</t>
  </si>
  <si>
    <t>230UR</t>
  </si>
  <si>
    <t>-</t>
  </si>
  <si>
    <t>ﾁｬﾝﾊﾞｰ</t>
  </si>
  <si>
    <t>ﾍﾞﾙﾎﾞ/40°</t>
  </si>
  <si>
    <t>185±10rpm</t>
  </si>
  <si>
    <t>185rpm</t>
  </si>
  <si>
    <t>上巻/ｺｰﾄ内</t>
  </si>
  <si>
    <t>6/FWP</t>
  </si>
  <si>
    <t>ﾀｯﾁ</t>
  </si>
  <si>
    <t>ｺﾙｺｰﾄN103X</t>
  </si>
  <si>
    <t>BY24-846B</t>
  </si>
  <si>
    <t>IPA</t>
  </si>
  <si>
    <t>BY24-846C</t>
  </si>
  <si>
    <t>MEK</t>
  </si>
  <si>
    <t>BY24-846E</t>
  </si>
  <si>
    <t>ﾄﾙｴﾝ</t>
  </si>
  <si>
    <t>＃200</t>
  </si>
  <si>
    <t>5.0μm</t>
  </si>
  <si>
    <t>KS838</t>
  </si>
  <si>
    <t>X622832</t>
  </si>
  <si>
    <t>KS-847H</t>
  </si>
  <si>
    <t>LTC750A</t>
  </si>
  <si>
    <t>X62-5039</t>
  </si>
  <si>
    <t>X62-2832</t>
  </si>
  <si>
    <t>ｎﾍﾌﾟﾀﾝ</t>
  </si>
  <si>
    <t>PL50T</t>
  </si>
  <si>
    <t>X92185</t>
  </si>
  <si>
    <t>SRX212cat</t>
  </si>
  <si>
    <t>PS80</t>
  </si>
  <si>
    <t>X92-185</t>
  </si>
  <si>
    <t>KS-3800</t>
  </si>
  <si>
    <t>KS3800</t>
  </si>
  <si>
    <t>PL-5000</t>
  </si>
  <si>
    <t>PL-50T</t>
  </si>
  <si>
    <t>＃400</t>
  </si>
  <si>
    <t>PL50Tは電子天秤計量</t>
  </si>
  <si>
    <t>6”FWP1450㎜</t>
  </si>
  <si>
    <t>ｺｰﾀｰ6”FWP1700㎜　スリット3”ABS750mm　</t>
  </si>
  <si>
    <t>6”FWP1170㎜</t>
  </si>
  <si>
    <t>6”FWP1500㎜</t>
  </si>
  <si>
    <t>6”FWP1600㎜</t>
  </si>
  <si>
    <t>6”FWP1040㎜</t>
  </si>
  <si>
    <t>6”FWP1270㎜</t>
  </si>
  <si>
    <t>6”FWP1700㎜</t>
  </si>
  <si>
    <t>FWP/1600</t>
  </si>
  <si>
    <t>6”FWP1320㎜</t>
  </si>
  <si>
    <t>5ｍ</t>
  </si>
  <si>
    <t>No47</t>
  </si>
  <si>
    <t>No21</t>
  </si>
  <si>
    <t>No44</t>
  </si>
  <si>
    <t>No48</t>
  </si>
  <si>
    <t>No4</t>
  </si>
  <si>
    <t>No40</t>
  </si>
  <si>
    <t>No35</t>
  </si>
  <si>
    <t>No5</t>
  </si>
  <si>
    <t>No45</t>
  </si>
  <si>
    <t>No36</t>
  </si>
  <si>
    <t>No41</t>
  </si>
  <si>
    <t>No37</t>
  </si>
  <si>
    <t>No11</t>
  </si>
  <si>
    <t>No12</t>
  </si>
  <si>
    <t>№15</t>
  </si>
  <si>
    <t>№4</t>
  </si>
  <si>
    <t>No7</t>
  </si>
  <si>
    <t>No33</t>
  </si>
  <si>
    <t>No14</t>
  </si>
  <si>
    <t>No20</t>
  </si>
  <si>
    <t>№46</t>
  </si>
  <si>
    <t>№49</t>
  </si>
  <si>
    <t>No23</t>
  </si>
  <si>
    <t>No29</t>
  </si>
  <si>
    <t>No10</t>
  </si>
  <si>
    <t>No19</t>
  </si>
  <si>
    <t>No25</t>
  </si>
  <si>
    <t>No13</t>
  </si>
  <si>
    <t>No16</t>
  </si>
  <si>
    <t>No27</t>
  </si>
  <si>
    <t>№14</t>
  </si>
  <si>
    <t>№12</t>
  </si>
  <si>
    <t>No17</t>
  </si>
  <si>
    <t>No15</t>
  </si>
  <si>
    <t>№24</t>
  </si>
  <si>
    <t>№28</t>
  </si>
  <si>
    <t>OFF</t>
  </si>
  <si>
    <t>ON</t>
  </si>
  <si>
    <t>ﾒﾀﾙﾐｰ</t>
  </si>
  <si>
    <t>生ﾌｨﾙﾑ梱包・端部輪ｺﾞﾑ止め</t>
  </si>
  <si>
    <t>ﾐﾗｰﾏｯﾄ</t>
  </si>
  <si>
    <t>※箱戻しの紙必要</t>
  </si>
  <si>
    <t>？</t>
  </si>
  <si>
    <t>入り目不明</t>
  </si>
  <si>
    <t>入り目30m以上</t>
    <rPh sb="2" eb="3">
      <t>メ</t>
    </rPh>
    <rPh sb="6" eb="8">
      <t>イジョウ</t>
    </rPh>
    <phoneticPr fontId="4"/>
  </si>
  <si>
    <t>最低入庫長さ5600m以上（10m単位）</t>
  </si>
  <si>
    <t>最低長4960m</t>
    <rPh sb="0" eb="1">
      <t>サイ</t>
    </rPh>
    <rPh sb="2" eb="3">
      <t>チョウ</t>
    </rPh>
    <phoneticPr fontId="4"/>
  </si>
  <si>
    <t>№1ｵｰﾌﾞﾝｶﾞｲﾄﾞﾛｰﾙ汚れﾁｪｯｸ（停機時）</t>
    <rPh sb="15" eb="16">
      <t>ヨゴ</t>
    </rPh>
    <rPh sb="22" eb="23">
      <t>テイ</t>
    </rPh>
    <rPh sb="23" eb="24">
      <t>キ</t>
    </rPh>
    <rPh sb="24" eb="25">
      <t>ジ</t>
    </rPh>
    <phoneticPr fontId="4"/>
  </si>
  <si>
    <t>CF2で12000m仕上げ（ｽﾘｯﾄに都度確認）</t>
    <rPh sb="10" eb="12">
      <t>シア</t>
    </rPh>
    <rPh sb="19" eb="21">
      <t>ツド</t>
    </rPh>
    <rPh sb="21" eb="23">
      <t>カクニン</t>
    </rPh>
    <phoneticPr fontId="4"/>
  </si>
  <si>
    <t>コアに切りかけ有り使用可だが、全長塗工</t>
    <rPh sb="3" eb="4">
      <t>キ</t>
    </rPh>
    <rPh sb="7" eb="8">
      <t>ア</t>
    </rPh>
    <rPh sb="9" eb="11">
      <t>シヨウ</t>
    </rPh>
    <rPh sb="11" eb="12">
      <t>カ</t>
    </rPh>
    <rPh sb="15" eb="17">
      <t>ゼンチョウ</t>
    </rPh>
    <rPh sb="17" eb="18">
      <t>ト</t>
    </rPh>
    <rPh sb="18" eb="19">
      <t>コウ</t>
    </rPh>
    <phoneticPr fontId="4"/>
  </si>
  <si>
    <t>口金ｽｼﾞ小.中Ｌｖ→合格　強Lv→保留</t>
    <rPh sb="5" eb="6">
      <t>ショウ</t>
    </rPh>
    <rPh sb="7" eb="8">
      <t>チュウ</t>
    </rPh>
    <rPh sb="11" eb="13">
      <t>ゴウカク</t>
    </rPh>
    <phoneticPr fontId="4"/>
  </si>
  <si>
    <t>切りかけなしの場合は通常</t>
    <rPh sb="0" eb="1">
      <t>キ</t>
    </rPh>
    <rPh sb="7" eb="9">
      <t>バアイ</t>
    </rPh>
    <rPh sb="10" eb="12">
      <t>ツウジョウ</t>
    </rPh>
    <phoneticPr fontId="4"/>
  </si>
  <si>
    <t>TAF起因PｷｽﾞNG　</t>
  </si>
  <si>
    <t>±1.5</t>
    <phoneticPr fontId="4"/>
  </si>
  <si>
    <t>±0.02</t>
    <phoneticPr fontId="4"/>
  </si>
  <si>
    <t>±0.03</t>
    <phoneticPr fontId="4"/>
  </si>
  <si>
    <t>ｼﾞｸﾞｻﾞｸﾞ欠点（ｷｽﾞ・異物）→保留（展開図必要）</t>
    <phoneticPr fontId="4"/>
  </si>
  <si>
    <t>※日勤評価後に日東に連絡</t>
    <phoneticPr fontId="4"/>
  </si>
  <si>
    <t>きもと</t>
    <phoneticPr fontId="4"/>
  </si>
  <si>
    <t>きもと</t>
    <phoneticPr fontId="4"/>
  </si>
  <si>
    <t>利昌工業</t>
    <rPh sb="0" eb="1">
      <t>リ</t>
    </rPh>
    <rPh sb="1" eb="2">
      <t>ショウ</t>
    </rPh>
    <rPh sb="2" eb="4">
      <t>コウギョウ</t>
    </rPh>
    <phoneticPr fontId="4"/>
  </si>
  <si>
    <t>巴川</t>
    <rPh sb="0" eb="2">
      <t>トモエガワ</t>
    </rPh>
    <phoneticPr fontId="4"/>
  </si>
  <si>
    <t>日東尾道</t>
    <rPh sb="0" eb="2">
      <t>ニットウ</t>
    </rPh>
    <rPh sb="2" eb="4">
      <t>オノミチ</t>
    </rPh>
    <phoneticPr fontId="4"/>
  </si>
  <si>
    <t>ＮＧＫ</t>
    <phoneticPr fontId="4"/>
  </si>
  <si>
    <t>東海電気</t>
    <rPh sb="0" eb="4">
      <t>トウカイデンキ</t>
    </rPh>
    <phoneticPr fontId="4"/>
  </si>
  <si>
    <t>ﾊﾟﾅｿﾆｯｸAIS</t>
    <phoneticPr fontId="4"/>
  </si>
  <si>
    <t>R75X</t>
    <phoneticPr fontId="4"/>
  </si>
  <si>
    <t>R75XK</t>
    <phoneticPr fontId="4"/>
  </si>
  <si>
    <t>日東豊橋</t>
    <phoneticPr fontId="4"/>
  </si>
  <si>
    <t>R75X</t>
    <phoneticPr fontId="4"/>
  </si>
  <si>
    <t>直出し</t>
    <phoneticPr fontId="4"/>
  </si>
  <si>
    <t>日東尾道</t>
    <phoneticPr fontId="4"/>
  </si>
  <si>
    <t>直出し</t>
    <phoneticPr fontId="4"/>
  </si>
  <si>
    <t>ｽﾘｯﾄ行き</t>
    <rPh sb="4" eb="5">
      <t>イ</t>
    </rPh>
    <phoneticPr fontId="4"/>
  </si>
  <si>
    <t>T100、T102</t>
    <phoneticPr fontId="4"/>
  </si>
  <si>
    <t>直出し</t>
    <rPh sb="0" eb="1">
      <t>チョク</t>
    </rPh>
    <rPh sb="1" eb="2">
      <t>ダ</t>
    </rPh>
    <phoneticPr fontId="4"/>
  </si>
  <si>
    <t>直出し</t>
    <phoneticPr fontId="4"/>
  </si>
  <si>
    <t>S28</t>
    <phoneticPr fontId="4"/>
  </si>
  <si>
    <t>半直</t>
    <rPh sb="0" eb="1">
      <t>ハン</t>
    </rPh>
    <rPh sb="1" eb="2">
      <t>チョク</t>
    </rPh>
    <phoneticPr fontId="4"/>
  </si>
  <si>
    <t>ｴﾝﾌﾞﾚｯﾄS</t>
    <phoneticPr fontId="4"/>
  </si>
  <si>
    <t>ｴﾝﾌﾞﾚｯﾄS</t>
    <phoneticPr fontId="4"/>
  </si>
  <si>
    <t>半直</t>
    <phoneticPr fontId="4"/>
  </si>
  <si>
    <t>XD1NB1</t>
    <phoneticPr fontId="4"/>
  </si>
  <si>
    <t>R75X</t>
    <phoneticPr fontId="4"/>
  </si>
  <si>
    <t>ｽﾘｯﾄ</t>
    <phoneticPr fontId="4"/>
  </si>
  <si>
    <t>XD500P</t>
    <phoneticPr fontId="4"/>
  </si>
  <si>
    <t>ｽﾘｯﾄ</t>
    <phoneticPr fontId="4"/>
  </si>
  <si>
    <t>ｽﾘｯﾄ</t>
    <phoneticPr fontId="4"/>
  </si>
  <si>
    <t>R56</t>
    <phoneticPr fontId="4"/>
  </si>
  <si>
    <t>S28M</t>
    <phoneticPr fontId="4"/>
  </si>
  <si>
    <t>S28M</t>
    <phoneticPr fontId="4"/>
  </si>
  <si>
    <t>直出し</t>
    <phoneticPr fontId="4"/>
  </si>
  <si>
    <t>S28-PER</t>
    <phoneticPr fontId="4"/>
  </si>
  <si>
    <t>京ｾﾗ</t>
    <rPh sb="0" eb="1">
      <t>キョウ</t>
    </rPh>
    <phoneticPr fontId="4"/>
  </si>
  <si>
    <t>最低長2000m</t>
    <rPh sb="0" eb="1">
      <t>サイ</t>
    </rPh>
    <rPh sb="2" eb="3">
      <t>チョウ</t>
    </rPh>
    <phoneticPr fontId="4"/>
  </si>
  <si>
    <t>ｷｽﾞ5mm以内OK</t>
    <rPh sb="6" eb="8">
      <t>イナイ</t>
    </rPh>
    <phoneticPr fontId="4"/>
  </si>
  <si>
    <t>6”FWP1700㎜</t>
    <phoneticPr fontId="4"/>
  </si>
  <si>
    <t>繰出しｼﾞｮｲﾝﾄ467MPﾃｰﾌﾟ使用</t>
    <rPh sb="0" eb="2">
      <t>クリダ</t>
    </rPh>
    <rPh sb="18" eb="20">
      <t>シヨウ</t>
    </rPh>
    <phoneticPr fontId="4"/>
  </si>
  <si>
    <t>ｷｽﾞ長さ5mm以内</t>
    <rPh sb="3" eb="4">
      <t>ナガ</t>
    </rPh>
    <rPh sb="8" eb="10">
      <t>イナイ</t>
    </rPh>
    <phoneticPr fontId="4"/>
  </si>
  <si>
    <t>変ﾎﾟﾘ　蛍光灯透過で見えないこと</t>
    <rPh sb="0" eb="1">
      <t>ヘン</t>
    </rPh>
    <rPh sb="5" eb="7">
      <t>ケイコウ</t>
    </rPh>
    <rPh sb="7" eb="8">
      <t>トウ</t>
    </rPh>
    <rPh sb="8" eb="10">
      <t>トウカ</t>
    </rPh>
    <rPh sb="11" eb="12">
      <t>ミ</t>
    </rPh>
    <phoneticPr fontId="4"/>
  </si>
  <si>
    <t>※No2IPﾛｰﾙｼﾑ入れる</t>
    <rPh sb="11" eb="12">
      <t>イ</t>
    </rPh>
    <phoneticPr fontId="4"/>
  </si>
  <si>
    <t>高さ3.2mm～3.5mm</t>
    <rPh sb="0" eb="1">
      <t>タカ</t>
    </rPh>
    <phoneticPr fontId="4"/>
  </si>
  <si>
    <t>高さ3.2mm</t>
    <rPh sb="0" eb="1">
      <t>タカ</t>
    </rPh>
    <phoneticPr fontId="4"/>
  </si>
  <si>
    <t>MFA(RX)</t>
    <phoneticPr fontId="4"/>
  </si>
  <si>
    <t>R75X</t>
    <phoneticPr fontId="4"/>
  </si>
  <si>
    <t>No13</t>
    <phoneticPr fontId="4"/>
  </si>
  <si>
    <t>No30</t>
    <phoneticPr fontId="4"/>
  </si>
  <si>
    <t>短尺不可</t>
    <rPh sb="0" eb="2">
      <t>タンジャク</t>
    </rPh>
    <rPh sb="2" eb="4">
      <t>フカ</t>
    </rPh>
    <phoneticPr fontId="4"/>
  </si>
  <si>
    <t>巻出し方向矢印ﾃｰﾌﾟ</t>
    <rPh sb="0" eb="1">
      <t>マキ</t>
    </rPh>
    <rPh sb="1" eb="2">
      <t>ダ</t>
    </rPh>
    <rPh sb="3" eb="5">
      <t>ホウコウ</t>
    </rPh>
    <rPh sb="5" eb="7">
      <t>ヤジルシ</t>
    </rPh>
    <phoneticPr fontId="4"/>
  </si>
  <si>
    <t>6”FWP1600㎜</t>
    <phoneticPr fontId="4"/>
  </si>
  <si>
    <t>BX8A(X)</t>
    <phoneticPr fontId="4"/>
  </si>
  <si>
    <t>直出し</t>
    <rPh sb="0" eb="1">
      <t>チョク</t>
    </rPh>
    <rPh sb="1" eb="2">
      <t>ダ</t>
    </rPh>
    <phoneticPr fontId="4"/>
  </si>
  <si>
    <t>XD500P</t>
    <phoneticPr fontId="4"/>
  </si>
  <si>
    <t>6”FWP1450㎜</t>
    <phoneticPr fontId="4"/>
  </si>
  <si>
    <t>№40</t>
    <phoneticPr fontId="4"/>
  </si>
  <si>
    <t>№20</t>
    <phoneticPr fontId="4"/>
  </si>
  <si>
    <t>BX9ARX</t>
    <phoneticPr fontId="4"/>
  </si>
  <si>
    <t>更新日</t>
    <rPh sb="0" eb="3">
      <t>コウシンビ</t>
    </rPh>
    <phoneticPr fontId="4"/>
  </si>
  <si>
    <t>NO1,2ｲﾝﾌﾟﾚｯｼｮﾝ圧見直</t>
    <rPh sb="14" eb="15">
      <t>アツ</t>
    </rPh>
    <rPh sb="15" eb="17">
      <t>ミナオ</t>
    </rPh>
    <phoneticPr fontId="4"/>
  </si>
  <si>
    <t>更新履歴</t>
    <rPh sb="0" eb="2">
      <t>コウシン</t>
    </rPh>
    <rPh sb="2" eb="4">
      <t>リレキ</t>
    </rPh>
    <phoneticPr fontId="4"/>
  </si>
  <si>
    <t>きもと</t>
    <phoneticPr fontId="4"/>
  </si>
  <si>
    <t>巻き返し</t>
    <rPh sb="0" eb="1">
      <t>マ</t>
    </rPh>
    <rPh sb="2" eb="3">
      <t>カエ</t>
    </rPh>
    <phoneticPr fontId="4"/>
  </si>
  <si>
    <t>スリット</t>
    <phoneticPr fontId="4"/>
  </si>
  <si>
    <t>ｽﾘｯﾄ行き</t>
    <phoneticPr fontId="4"/>
  </si>
  <si>
    <t>加工する品種を登録一覧シートより検索する。</t>
    <rPh sb="0" eb="2">
      <t>カコウ</t>
    </rPh>
    <rPh sb="4" eb="6">
      <t>ヒンシュ</t>
    </rPh>
    <rPh sb="7" eb="9">
      <t>トウロク</t>
    </rPh>
    <rPh sb="9" eb="11">
      <t>イチラン</t>
    </rPh>
    <rPh sb="16" eb="18">
      <t>ケンサク</t>
    </rPh>
    <phoneticPr fontId="4"/>
  </si>
  <si>
    <t>1.</t>
    <phoneticPr fontId="4"/>
  </si>
  <si>
    <t>※同名品種が複数存在するので、品番、ﾀｲﾌﾟ名称、幅、長さ、原反品名、原反幅、原反長さ、ユーザー名を確認すること。</t>
    <rPh sb="1" eb="3">
      <t>ドウメイ</t>
    </rPh>
    <rPh sb="3" eb="5">
      <t>ヒンシュ</t>
    </rPh>
    <rPh sb="6" eb="8">
      <t>フクスウ</t>
    </rPh>
    <rPh sb="8" eb="10">
      <t>ソンザイ</t>
    </rPh>
    <rPh sb="15" eb="17">
      <t>ヒンバン</t>
    </rPh>
    <rPh sb="22" eb="24">
      <t>メイショウ</t>
    </rPh>
    <rPh sb="25" eb="26">
      <t>ハバ</t>
    </rPh>
    <rPh sb="27" eb="28">
      <t>ナガ</t>
    </rPh>
    <rPh sb="30" eb="31">
      <t>ゲン</t>
    </rPh>
    <rPh sb="31" eb="32">
      <t>タン</t>
    </rPh>
    <rPh sb="32" eb="33">
      <t>ヒン</t>
    </rPh>
    <rPh sb="33" eb="34">
      <t>メイ</t>
    </rPh>
    <rPh sb="35" eb="36">
      <t>ゲン</t>
    </rPh>
    <rPh sb="36" eb="37">
      <t>タン</t>
    </rPh>
    <rPh sb="37" eb="38">
      <t>ハバ</t>
    </rPh>
    <rPh sb="39" eb="40">
      <t>ゲン</t>
    </rPh>
    <rPh sb="40" eb="41">
      <t>タン</t>
    </rPh>
    <rPh sb="41" eb="42">
      <t>ナガ</t>
    </rPh>
    <rPh sb="50" eb="52">
      <t>カクニン</t>
    </rPh>
    <phoneticPr fontId="4"/>
  </si>
  <si>
    <t>・該当品種の条件登録ＮＯを見つける。</t>
    <rPh sb="1" eb="3">
      <t>ガイトウ</t>
    </rPh>
    <rPh sb="3" eb="5">
      <t>ヒンシュ</t>
    </rPh>
    <rPh sb="6" eb="8">
      <t>ジョウケン</t>
    </rPh>
    <rPh sb="8" eb="10">
      <t>トウロク</t>
    </rPh>
    <rPh sb="13" eb="14">
      <t>ミ</t>
    </rPh>
    <phoneticPr fontId="4"/>
  </si>
  <si>
    <t>2.</t>
    <phoneticPr fontId="4"/>
  </si>
  <si>
    <t>製造条件表シートに条件登録ＮＯを入力する。</t>
    <rPh sb="0" eb="2">
      <t>セイゾウ</t>
    </rPh>
    <rPh sb="2" eb="4">
      <t>ジョウケン</t>
    </rPh>
    <rPh sb="4" eb="5">
      <t>ヒョウ</t>
    </rPh>
    <rPh sb="9" eb="11">
      <t>ジョウケン</t>
    </rPh>
    <rPh sb="11" eb="13">
      <t>トウロク</t>
    </rPh>
    <rPh sb="16" eb="18">
      <t>ニュウリョク</t>
    </rPh>
    <phoneticPr fontId="4"/>
  </si>
  <si>
    <t>※製造条件表シートは「条件登録ＮＯ」項以外入力をしない事！</t>
    <rPh sb="1" eb="3">
      <t>セイゾウ</t>
    </rPh>
    <rPh sb="3" eb="5">
      <t>ジョウケン</t>
    </rPh>
    <rPh sb="5" eb="6">
      <t>ヒョウ</t>
    </rPh>
    <rPh sb="11" eb="13">
      <t>ジョウケン</t>
    </rPh>
    <rPh sb="13" eb="15">
      <t>トウロク</t>
    </rPh>
    <rPh sb="18" eb="19">
      <t>コウ</t>
    </rPh>
    <rPh sb="19" eb="21">
      <t>イガイ</t>
    </rPh>
    <rPh sb="21" eb="23">
      <t>ニュウリョク</t>
    </rPh>
    <rPh sb="27" eb="28">
      <t>コト</t>
    </rPh>
    <phoneticPr fontId="4"/>
  </si>
  <si>
    <t>・条件登録ＮＯを入力すると、各種条件が反映される。</t>
    <rPh sb="1" eb="3">
      <t>ジョウケン</t>
    </rPh>
    <rPh sb="3" eb="5">
      <t>トウロク</t>
    </rPh>
    <rPh sb="8" eb="10">
      <t>ニュウリョク</t>
    </rPh>
    <rPh sb="14" eb="16">
      <t>カクシュ</t>
    </rPh>
    <rPh sb="16" eb="18">
      <t>ジョウケン</t>
    </rPh>
    <rPh sb="19" eb="21">
      <t>ハンエイ</t>
    </rPh>
    <phoneticPr fontId="4"/>
  </si>
  <si>
    <t>3.</t>
    <phoneticPr fontId="4"/>
  </si>
  <si>
    <t>製造条件表を発行する</t>
    <rPh sb="0" eb="2">
      <t>セイゾウ</t>
    </rPh>
    <rPh sb="2" eb="4">
      <t>ジョウケン</t>
    </rPh>
    <rPh sb="4" eb="5">
      <t>ヒョウ</t>
    </rPh>
    <rPh sb="6" eb="8">
      <t>ハッコウ</t>
    </rPh>
    <phoneticPr fontId="4"/>
  </si>
  <si>
    <t>4.</t>
    <phoneticPr fontId="4"/>
  </si>
  <si>
    <t>条件の変更、見直し</t>
    <rPh sb="0" eb="2">
      <t>ジョウケン</t>
    </rPh>
    <rPh sb="3" eb="5">
      <t>ヘンコウ</t>
    </rPh>
    <rPh sb="6" eb="8">
      <t>ミナオ</t>
    </rPh>
    <phoneticPr fontId="4"/>
  </si>
  <si>
    <t>①条件に見直しを行い変更した場合、発行した製造条件表に手書きで修正を行う。</t>
    <rPh sb="1" eb="3">
      <t>ジョウケン</t>
    </rPh>
    <rPh sb="4" eb="6">
      <t>ミナオ</t>
    </rPh>
    <rPh sb="8" eb="9">
      <t>オコナ</t>
    </rPh>
    <rPh sb="10" eb="12">
      <t>ヘンコウ</t>
    </rPh>
    <rPh sb="14" eb="16">
      <t>バアイ</t>
    </rPh>
    <rPh sb="17" eb="19">
      <t>ハッコウ</t>
    </rPh>
    <rPh sb="21" eb="23">
      <t>セイゾウ</t>
    </rPh>
    <rPh sb="23" eb="25">
      <t>ジョウケン</t>
    </rPh>
    <rPh sb="25" eb="26">
      <t>ヒョウ</t>
    </rPh>
    <rPh sb="27" eb="29">
      <t>テガ</t>
    </rPh>
    <rPh sb="31" eb="33">
      <t>シュウセイ</t>
    </rPh>
    <rPh sb="34" eb="35">
      <t>オコナ</t>
    </rPh>
    <phoneticPr fontId="4"/>
  </si>
  <si>
    <t>※手書き修正時は修正日と修正者名も記載する。</t>
    <rPh sb="1" eb="3">
      <t>テガ</t>
    </rPh>
    <rPh sb="4" eb="6">
      <t>シュウセイ</t>
    </rPh>
    <rPh sb="6" eb="7">
      <t>ジ</t>
    </rPh>
    <rPh sb="8" eb="10">
      <t>シュウセイ</t>
    </rPh>
    <rPh sb="10" eb="11">
      <t>ビ</t>
    </rPh>
    <rPh sb="12" eb="14">
      <t>シュウセイ</t>
    </rPh>
    <rPh sb="14" eb="15">
      <t>シャ</t>
    </rPh>
    <rPh sb="15" eb="16">
      <t>メイ</t>
    </rPh>
    <rPh sb="17" eb="19">
      <t>キサイ</t>
    </rPh>
    <phoneticPr fontId="4"/>
  </si>
  <si>
    <t>※修正者はシフトリーダーと機長、マシン担当スタッフ、部署長、品種担当技術/開発部署のみとする！</t>
    <rPh sb="1" eb="3">
      <t>シュウセイ</t>
    </rPh>
    <rPh sb="3" eb="4">
      <t>シャ</t>
    </rPh>
    <rPh sb="13" eb="15">
      <t>キチョウ</t>
    </rPh>
    <rPh sb="19" eb="21">
      <t>タントウ</t>
    </rPh>
    <rPh sb="26" eb="29">
      <t>ブショチョウ</t>
    </rPh>
    <rPh sb="30" eb="32">
      <t>ヒンシュ</t>
    </rPh>
    <rPh sb="32" eb="34">
      <t>タントウ</t>
    </rPh>
    <rPh sb="34" eb="36">
      <t>ギジュツ</t>
    </rPh>
    <rPh sb="37" eb="39">
      <t>カイハツ</t>
    </rPh>
    <rPh sb="39" eb="41">
      <t>ブショ</t>
    </rPh>
    <phoneticPr fontId="4"/>
  </si>
  <si>
    <t>5.</t>
    <phoneticPr fontId="4"/>
  </si>
  <si>
    <t>条件表の提出</t>
    <rPh sb="0" eb="2">
      <t>ジョウケン</t>
    </rPh>
    <rPh sb="2" eb="3">
      <t>ヒョウ</t>
    </rPh>
    <rPh sb="4" eb="6">
      <t>テイシュツ</t>
    </rPh>
    <phoneticPr fontId="4"/>
  </si>
  <si>
    <t>①該当品種の加工終了後、使用した製造条件表をマシン担当スタッフへ提出する。</t>
    <rPh sb="1" eb="3">
      <t>ガイトウ</t>
    </rPh>
    <rPh sb="3" eb="5">
      <t>ヒンシュ</t>
    </rPh>
    <rPh sb="6" eb="8">
      <t>カコウ</t>
    </rPh>
    <rPh sb="8" eb="11">
      <t>シュウリョウゴ</t>
    </rPh>
    <rPh sb="12" eb="14">
      <t>シヨウ</t>
    </rPh>
    <rPh sb="16" eb="18">
      <t>セイゾウ</t>
    </rPh>
    <rPh sb="18" eb="20">
      <t>ジョウケン</t>
    </rPh>
    <rPh sb="20" eb="21">
      <t>ヒョウ</t>
    </rPh>
    <rPh sb="25" eb="27">
      <t>タントウ</t>
    </rPh>
    <rPh sb="32" eb="34">
      <t>テイシュツ</t>
    </rPh>
    <phoneticPr fontId="4"/>
  </si>
  <si>
    <t>②提出された製造条件表はマシン担当スタッフが追記項目等、変更が無いか確認する。</t>
    <rPh sb="1" eb="3">
      <t>テイシュツ</t>
    </rPh>
    <rPh sb="6" eb="8">
      <t>セイゾウ</t>
    </rPh>
    <rPh sb="8" eb="10">
      <t>ジョウケン</t>
    </rPh>
    <rPh sb="10" eb="11">
      <t>ヒョウ</t>
    </rPh>
    <rPh sb="15" eb="17">
      <t>タントウ</t>
    </rPh>
    <rPh sb="22" eb="24">
      <t>ツイキ</t>
    </rPh>
    <rPh sb="24" eb="26">
      <t>コウモク</t>
    </rPh>
    <rPh sb="26" eb="27">
      <t>トウ</t>
    </rPh>
    <rPh sb="28" eb="30">
      <t>ヘンコウ</t>
    </rPh>
    <rPh sb="31" eb="32">
      <t>ナ</t>
    </rPh>
    <rPh sb="34" eb="36">
      <t>カクニン</t>
    </rPh>
    <phoneticPr fontId="4"/>
  </si>
  <si>
    <t>6.</t>
    <phoneticPr fontId="4"/>
  </si>
  <si>
    <t>条件変更箇所の更新</t>
    <rPh sb="0" eb="2">
      <t>ジョウケン</t>
    </rPh>
    <rPh sb="2" eb="4">
      <t>ヘンコウ</t>
    </rPh>
    <rPh sb="4" eb="6">
      <t>カショ</t>
    </rPh>
    <rPh sb="7" eb="9">
      <t>コウシン</t>
    </rPh>
    <phoneticPr fontId="4"/>
  </si>
  <si>
    <t>③確認後、マシン担当スタッフは条件表の確認項に押印し承認項に部署長に押印してもらう。</t>
    <rPh sb="1" eb="3">
      <t>カクニン</t>
    </rPh>
    <rPh sb="3" eb="4">
      <t>ゴ</t>
    </rPh>
    <rPh sb="8" eb="10">
      <t>タントウ</t>
    </rPh>
    <rPh sb="15" eb="17">
      <t>ジョウケン</t>
    </rPh>
    <rPh sb="17" eb="18">
      <t>ヒョウ</t>
    </rPh>
    <rPh sb="19" eb="21">
      <t>カクニン</t>
    </rPh>
    <rPh sb="21" eb="22">
      <t>コウ</t>
    </rPh>
    <rPh sb="23" eb="25">
      <t>オウイン</t>
    </rPh>
    <rPh sb="26" eb="28">
      <t>ショウニン</t>
    </rPh>
    <rPh sb="28" eb="29">
      <t>コウ</t>
    </rPh>
    <rPh sb="30" eb="33">
      <t>ブショチョウ</t>
    </rPh>
    <rPh sb="34" eb="36">
      <t>オウイン</t>
    </rPh>
    <phoneticPr fontId="4"/>
  </si>
  <si>
    <t>発行　　シフト　/　印</t>
    <rPh sb="0" eb="2">
      <t>ハッコウ</t>
    </rPh>
    <rPh sb="10" eb="11">
      <t>イン</t>
    </rPh>
    <phoneticPr fontId="4"/>
  </si>
  <si>
    <t>/</t>
    <phoneticPr fontId="4"/>
  </si>
  <si>
    <t>①発行した条件表にシフトの記載と発行者印を押す。</t>
    <rPh sb="1" eb="3">
      <t>ハッコウ</t>
    </rPh>
    <rPh sb="5" eb="7">
      <t>ジョウケン</t>
    </rPh>
    <rPh sb="7" eb="8">
      <t>ヒョウ</t>
    </rPh>
    <rPh sb="13" eb="15">
      <t>キサイ</t>
    </rPh>
    <rPh sb="16" eb="19">
      <t>ハッコウシャ</t>
    </rPh>
    <rPh sb="19" eb="20">
      <t>イン</t>
    </rPh>
    <rPh sb="21" eb="22">
      <t>オ</t>
    </rPh>
    <phoneticPr fontId="4"/>
  </si>
  <si>
    <t>②発行した製造条件表を基に各種ＣＦ２の条件設定を行う。</t>
    <rPh sb="1" eb="3">
      <t>ハッコウ</t>
    </rPh>
    <rPh sb="5" eb="7">
      <t>セイゾウ</t>
    </rPh>
    <rPh sb="7" eb="9">
      <t>ジョウケン</t>
    </rPh>
    <rPh sb="9" eb="10">
      <t>ヒョウ</t>
    </rPh>
    <rPh sb="11" eb="12">
      <t>モト</t>
    </rPh>
    <rPh sb="13" eb="15">
      <t>カクシュ</t>
    </rPh>
    <rPh sb="19" eb="21">
      <t>ジョウケン</t>
    </rPh>
    <rPh sb="21" eb="23">
      <t>セッテイ</t>
    </rPh>
    <rPh sb="24" eb="25">
      <t>オコナ</t>
    </rPh>
    <phoneticPr fontId="4"/>
  </si>
  <si>
    <t>③設定完了後、製造条件表をマシン操作盤に掲示する。</t>
    <rPh sb="1" eb="3">
      <t>セッテイ</t>
    </rPh>
    <rPh sb="3" eb="5">
      <t>カンリョウ</t>
    </rPh>
    <rPh sb="5" eb="6">
      <t>ゴ</t>
    </rPh>
    <rPh sb="7" eb="9">
      <t>セイゾウ</t>
    </rPh>
    <rPh sb="9" eb="11">
      <t>ジョウケン</t>
    </rPh>
    <rPh sb="11" eb="12">
      <t>ヒョウ</t>
    </rPh>
    <rPh sb="16" eb="18">
      <t>ソウサ</t>
    </rPh>
    <rPh sb="18" eb="19">
      <t>バン</t>
    </rPh>
    <rPh sb="20" eb="22">
      <t>ケイジ</t>
    </rPh>
    <phoneticPr fontId="4"/>
  </si>
  <si>
    <t>※条件の変更は部署長またはマシン担当スタッフ、品種担当技術/開発部署の承諾を得てから行う事！</t>
    <rPh sb="1" eb="3">
      <t>ジョウケン</t>
    </rPh>
    <rPh sb="4" eb="6">
      <t>ヘンコウ</t>
    </rPh>
    <rPh sb="7" eb="10">
      <t>ブショチョウ</t>
    </rPh>
    <rPh sb="16" eb="18">
      <t>タントウ</t>
    </rPh>
    <rPh sb="35" eb="37">
      <t>ショウダク</t>
    </rPh>
    <rPh sb="38" eb="39">
      <t>エ</t>
    </rPh>
    <rPh sb="42" eb="43">
      <t>オコナ</t>
    </rPh>
    <rPh sb="44" eb="45">
      <t>コト</t>
    </rPh>
    <phoneticPr fontId="4"/>
  </si>
  <si>
    <t>①提出された製造条件に条件変更があった場合は、マシン担当スタッフが変更箇所を更新する。</t>
    <rPh sb="1" eb="3">
      <t>テイシュツ</t>
    </rPh>
    <rPh sb="6" eb="8">
      <t>セイゾウ</t>
    </rPh>
    <rPh sb="8" eb="10">
      <t>ジョウケン</t>
    </rPh>
    <rPh sb="11" eb="13">
      <t>ジョウケン</t>
    </rPh>
    <rPh sb="13" eb="15">
      <t>ヘンコウ</t>
    </rPh>
    <rPh sb="19" eb="21">
      <t>バアイ</t>
    </rPh>
    <rPh sb="26" eb="28">
      <t>タントウ</t>
    </rPh>
    <rPh sb="33" eb="35">
      <t>ヘンコウ</t>
    </rPh>
    <rPh sb="35" eb="37">
      <t>カショ</t>
    </rPh>
    <rPh sb="38" eb="40">
      <t>コウシン</t>
    </rPh>
    <phoneticPr fontId="4"/>
  </si>
  <si>
    <t>　 また変更部にはマシン担当スタッフ印を押す。</t>
    <rPh sb="4" eb="6">
      <t>ヘンコウ</t>
    </rPh>
    <rPh sb="6" eb="7">
      <t>ブ</t>
    </rPh>
    <rPh sb="12" eb="14">
      <t>タントウ</t>
    </rPh>
    <rPh sb="18" eb="19">
      <t>イン</t>
    </rPh>
    <rPh sb="20" eb="21">
      <t>オ</t>
    </rPh>
    <phoneticPr fontId="4"/>
  </si>
  <si>
    <t>②マシン担当スタッフは製造条件一覧の品種条件項、条件規格項の変更を行い、変更年月日と変更内容を</t>
    <rPh sb="4" eb="6">
      <t>タントウ</t>
    </rPh>
    <rPh sb="11" eb="13">
      <t>セイゾウ</t>
    </rPh>
    <rPh sb="13" eb="15">
      <t>ジョウケン</t>
    </rPh>
    <rPh sb="15" eb="17">
      <t>イチラン</t>
    </rPh>
    <rPh sb="18" eb="20">
      <t>ヒンシュ</t>
    </rPh>
    <rPh sb="20" eb="22">
      <t>ジョウケン</t>
    </rPh>
    <rPh sb="22" eb="23">
      <t>コウ</t>
    </rPh>
    <rPh sb="24" eb="26">
      <t>ジョウケン</t>
    </rPh>
    <rPh sb="26" eb="28">
      <t>キカク</t>
    </rPh>
    <rPh sb="28" eb="29">
      <t>コウ</t>
    </rPh>
    <rPh sb="30" eb="32">
      <t>ヘンコウ</t>
    </rPh>
    <rPh sb="33" eb="34">
      <t>オコナ</t>
    </rPh>
    <rPh sb="36" eb="38">
      <t>ヘンコウ</t>
    </rPh>
    <rPh sb="38" eb="41">
      <t>ネンガッピ</t>
    </rPh>
    <rPh sb="42" eb="44">
      <t>ヘンコウ</t>
    </rPh>
    <rPh sb="44" eb="46">
      <t>ナイヨウ</t>
    </rPh>
    <phoneticPr fontId="4"/>
  </si>
  <si>
    <t>　 更新履歴に記載する。</t>
    <rPh sb="2" eb="4">
      <t>コウシン</t>
    </rPh>
    <rPh sb="4" eb="6">
      <t>リレキ</t>
    </rPh>
    <rPh sb="7" eb="9">
      <t>キサイ</t>
    </rPh>
    <phoneticPr fontId="4"/>
  </si>
  <si>
    <t>※条件の変更、更新は部署長、品種担当技術/開発部署の承諾を得てから行う事！</t>
    <rPh sb="1" eb="3">
      <t>ジョウケン</t>
    </rPh>
    <rPh sb="4" eb="6">
      <t>ヘンコウ</t>
    </rPh>
    <rPh sb="7" eb="9">
      <t>コウシン</t>
    </rPh>
    <rPh sb="10" eb="13">
      <t>ブショチョウ</t>
    </rPh>
    <rPh sb="26" eb="28">
      <t>ショウダク</t>
    </rPh>
    <rPh sb="29" eb="30">
      <t>エ</t>
    </rPh>
    <rPh sb="33" eb="34">
      <t>オコナ</t>
    </rPh>
    <rPh sb="35" eb="36">
      <t>コト</t>
    </rPh>
    <phoneticPr fontId="4"/>
  </si>
  <si>
    <t>製造条件一覧運用手順</t>
    <rPh sb="0" eb="2">
      <t>セイゾウ</t>
    </rPh>
    <rPh sb="2" eb="4">
      <t>ジョウケン</t>
    </rPh>
    <rPh sb="4" eb="6">
      <t>イチラン</t>
    </rPh>
    <rPh sb="6" eb="8">
      <t>ウンヨウ</t>
    </rPh>
    <rPh sb="8" eb="10">
      <t>テジュン</t>
    </rPh>
    <phoneticPr fontId="4"/>
  </si>
  <si>
    <t>品種条件</t>
    <rPh sb="0" eb="2">
      <t>ヒンシュ</t>
    </rPh>
    <rPh sb="2" eb="4">
      <t>ジョウケン</t>
    </rPh>
    <phoneticPr fontId="4"/>
  </si>
  <si>
    <t>条件規格</t>
    <rPh sb="0" eb="2">
      <t>ジョウケン</t>
    </rPh>
    <rPh sb="2" eb="4">
      <t>キカク</t>
    </rPh>
    <phoneticPr fontId="4"/>
  </si>
  <si>
    <t>　</t>
    <phoneticPr fontId="28"/>
  </si>
  <si>
    <t>管理No　CF2</t>
    <rPh sb="0" eb="2">
      <t>カンリ</t>
    </rPh>
    <phoneticPr fontId="28"/>
  </si>
  <si>
    <t>作業標準書</t>
    <rPh sb="0" eb="2">
      <t>サギョウ</t>
    </rPh>
    <rPh sb="2" eb="5">
      <t>ヒョウジュンショ</t>
    </rPh>
    <phoneticPr fontId="28"/>
  </si>
  <si>
    <t>管理部分</t>
    <rPh sb="0" eb="2">
      <t>カンリ</t>
    </rPh>
    <rPh sb="2" eb="4">
      <t>ブブン</t>
    </rPh>
    <phoneticPr fontId="28"/>
  </si>
  <si>
    <t>管理部署</t>
    <rPh sb="0" eb="2">
      <t>カンリ</t>
    </rPh>
    <rPh sb="2" eb="4">
      <t>ブショ</t>
    </rPh>
    <phoneticPr fontId="28"/>
  </si>
  <si>
    <t>コーティング生産課</t>
    <rPh sb="6" eb="9">
      <t>セイサンカ</t>
    </rPh>
    <phoneticPr fontId="28"/>
  </si>
  <si>
    <t>作 業 名</t>
    <rPh sb="0" eb="1">
      <t>サク</t>
    </rPh>
    <rPh sb="2" eb="3">
      <t>ギョウ</t>
    </rPh>
    <rPh sb="4" eb="5">
      <t>メイ</t>
    </rPh>
    <phoneticPr fontId="28"/>
  </si>
  <si>
    <t>工　　　程</t>
    <rPh sb="0" eb="1">
      <t>コウ</t>
    </rPh>
    <rPh sb="4" eb="5">
      <t>ホド</t>
    </rPh>
    <phoneticPr fontId="28"/>
  </si>
  <si>
    <t>CF2</t>
    <phoneticPr fontId="5"/>
  </si>
  <si>
    <t>作業目的</t>
    <rPh sb="0" eb="2">
      <t>サギョウ</t>
    </rPh>
    <rPh sb="2" eb="4">
      <t>モクテキ</t>
    </rPh>
    <phoneticPr fontId="28"/>
  </si>
  <si>
    <t>作業区分</t>
    <rPh sb="0" eb="2">
      <t>サギョウ</t>
    </rPh>
    <rPh sb="2" eb="4">
      <t>クブン</t>
    </rPh>
    <phoneticPr fontId="28"/>
  </si>
  <si>
    <t>①定常作業　　　②非定常作業　　　③異常処置(トラブル復旧)　　　　④その他</t>
    <rPh sb="1" eb="3">
      <t>テイジョウ</t>
    </rPh>
    <rPh sb="3" eb="5">
      <t>サギョウ</t>
    </rPh>
    <rPh sb="9" eb="10">
      <t>ヒ</t>
    </rPh>
    <rPh sb="10" eb="12">
      <t>テイジョウ</t>
    </rPh>
    <rPh sb="12" eb="14">
      <t>サギョウ</t>
    </rPh>
    <rPh sb="18" eb="20">
      <t>イジョウ</t>
    </rPh>
    <rPh sb="20" eb="22">
      <t>ショチ</t>
    </rPh>
    <rPh sb="27" eb="29">
      <t>フッキュウ</t>
    </rPh>
    <rPh sb="37" eb="38">
      <t>タ</t>
    </rPh>
    <phoneticPr fontId="28"/>
  </si>
  <si>
    <t>制定改定履歴</t>
    <rPh sb="0" eb="2">
      <t>セイテイ</t>
    </rPh>
    <rPh sb="2" eb="4">
      <t>カイテイ</t>
    </rPh>
    <rPh sb="4" eb="6">
      <t>リレキ</t>
    </rPh>
    <phoneticPr fontId="28"/>
  </si>
  <si>
    <t>制定改定理由</t>
    <rPh sb="0" eb="2">
      <t>セイテイ</t>
    </rPh>
    <rPh sb="2" eb="4">
      <t>カイテイ</t>
    </rPh>
    <rPh sb="4" eb="6">
      <t>リユウ</t>
    </rPh>
    <phoneticPr fontId="28"/>
  </si>
  <si>
    <t>起案者</t>
    <rPh sb="0" eb="2">
      <t>キアン</t>
    </rPh>
    <rPh sb="2" eb="3">
      <t>シャ</t>
    </rPh>
    <phoneticPr fontId="28"/>
  </si>
  <si>
    <t>確認</t>
    <rPh sb="0" eb="2">
      <t>カクニン</t>
    </rPh>
    <phoneticPr fontId="28"/>
  </si>
  <si>
    <t>承認</t>
    <rPh sb="0" eb="2">
      <t>ショウニン</t>
    </rPh>
    <phoneticPr fontId="28"/>
  </si>
  <si>
    <t>安全事務局</t>
    <rPh sb="0" eb="2">
      <t>アンゼン</t>
    </rPh>
    <rPh sb="2" eb="5">
      <t>ジムキョク</t>
    </rPh>
    <phoneticPr fontId="28"/>
  </si>
  <si>
    <t>制　　定</t>
    <rPh sb="0" eb="1">
      <t>セイ</t>
    </rPh>
    <rPh sb="3" eb="4">
      <t>サダム</t>
    </rPh>
    <phoneticPr fontId="28"/>
  </si>
  <si>
    <t>年</t>
    <rPh sb="0" eb="1">
      <t>ネン</t>
    </rPh>
    <phoneticPr fontId="28"/>
  </si>
  <si>
    <t>月</t>
    <rPh sb="0" eb="1">
      <t>ツキ</t>
    </rPh>
    <phoneticPr fontId="28"/>
  </si>
  <si>
    <t>日</t>
    <rPh sb="0" eb="1">
      <t>ヒ</t>
    </rPh>
    <phoneticPr fontId="28"/>
  </si>
  <si>
    <t>上田</t>
    <rPh sb="0" eb="2">
      <t>ウエダ</t>
    </rPh>
    <phoneticPr fontId="28"/>
  </si>
  <si>
    <t>馬籠</t>
    <rPh sb="0" eb="2">
      <t>マゴメ</t>
    </rPh>
    <phoneticPr fontId="5"/>
  </si>
  <si>
    <t>板垣</t>
    <rPh sb="0" eb="2">
      <t>イタガキ</t>
    </rPh>
    <phoneticPr fontId="5"/>
  </si>
  <si>
    <t>改訂－１</t>
    <rPh sb="0" eb="2">
      <t>カイテイ</t>
    </rPh>
    <phoneticPr fontId="28"/>
  </si>
  <si>
    <t>改訂－２</t>
    <rPh sb="0" eb="2">
      <t>カイテイ</t>
    </rPh>
    <phoneticPr fontId="28"/>
  </si>
  <si>
    <t>改訂－３</t>
    <rPh sb="0" eb="2">
      <t>カイテイ</t>
    </rPh>
    <phoneticPr fontId="28"/>
  </si>
  <si>
    <t>改訂－４</t>
    <rPh sb="0" eb="2">
      <t>カイテイ</t>
    </rPh>
    <phoneticPr fontId="28"/>
  </si>
  <si>
    <t>作業前確認</t>
    <rPh sb="0" eb="2">
      <t>サギョウ</t>
    </rPh>
    <rPh sb="2" eb="3">
      <t>マエ</t>
    </rPh>
    <rPh sb="3" eb="5">
      <t>カクニン</t>
    </rPh>
    <phoneticPr fontId="28"/>
  </si>
  <si>
    <t>作業者を守る</t>
    <rPh sb="0" eb="3">
      <t>サギョウシャ</t>
    </rPh>
    <rPh sb="4" eb="5">
      <t>マモ</t>
    </rPh>
    <phoneticPr fontId="28"/>
  </si>
  <si>
    <t>１．</t>
    <phoneticPr fontId="28"/>
  </si>
  <si>
    <t>５．</t>
    <phoneticPr fontId="28"/>
  </si>
  <si>
    <t>安全装置</t>
    <rPh sb="0" eb="2">
      <t>アンゼン</t>
    </rPh>
    <rPh sb="2" eb="4">
      <t>ソウチ</t>
    </rPh>
    <phoneticPr fontId="28"/>
  </si>
  <si>
    <t>２．</t>
    <phoneticPr fontId="28"/>
  </si>
  <si>
    <t>６．</t>
    <phoneticPr fontId="28"/>
  </si>
  <si>
    <t>　</t>
    <phoneticPr fontId="28"/>
  </si>
  <si>
    <t>３．</t>
    <phoneticPr fontId="28"/>
  </si>
  <si>
    <t>７．</t>
    <phoneticPr fontId="28"/>
  </si>
  <si>
    <t>４．</t>
    <phoneticPr fontId="28"/>
  </si>
  <si>
    <t>８．</t>
    <phoneticPr fontId="28"/>
  </si>
  <si>
    <t>危険のポイント</t>
    <rPh sb="0" eb="2">
      <t>キケン</t>
    </rPh>
    <phoneticPr fontId="28"/>
  </si>
  <si>
    <t>１．</t>
    <phoneticPr fontId="28"/>
  </si>
  <si>
    <t>準備する保護具</t>
    <rPh sb="0" eb="2">
      <t>ジュンビ</t>
    </rPh>
    <rPh sb="4" eb="6">
      <t>ホゴ</t>
    </rPh>
    <rPh sb="6" eb="7">
      <t>グ</t>
    </rPh>
    <phoneticPr fontId="28"/>
  </si>
  <si>
    <t>４．</t>
    <phoneticPr fontId="28"/>
  </si>
  <si>
    <t>２．</t>
    <phoneticPr fontId="28"/>
  </si>
  <si>
    <t>５．</t>
    <phoneticPr fontId="28"/>
  </si>
  <si>
    <t>３．</t>
    <phoneticPr fontId="28"/>
  </si>
  <si>
    <t>６．</t>
    <phoneticPr fontId="28"/>
  </si>
  <si>
    <t>使用する治具</t>
    <rPh sb="0" eb="2">
      <t>シヨウ</t>
    </rPh>
    <rPh sb="4" eb="5">
      <t>ジ</t>
    </rPh>
    <rPh sb="5" eb="6">
      <t>グ</t>
    </rPh>
    <phoneticPr fontId="28"/>
  </si>
  <si>
    <t>工具薬液その他</t>
    <rPh sb="0" eb="2">
      <t>コウグ</t>
    </rPh>
    <rPh sb="2" eb="4">
      <t>ヤクエキ</t>
    </rPh>
    <rPh sb="6" eb="7">
      <t>タ</t>
    </rPh>
    <phoneticPr fontId="28"/>
  </si>
  <si>
    <t>作業種別</t>
    <rPh sb="0" eb="2">
      <t>サギョウ</t>
    </rPh>
    <rPh sb="2" eb="4">
      <t>シュベツ</t>
    </rPh>
    <phoneticPr fontId="28"/>
  </si>
  <si>
    <t>○</t>
    <phoneticPr fontId="28"/>
  </si>
  <si>
    <t>共同作業（　　人作業）</t>
    <rPh sb="0" eb="2">
      <t>キョウドウ</t>
    </rPh>
    <rPh sb="2" eb="4">
      <t>サギョウ</t>
    </rPh>
    <rPh sb="7" eb="8">
      <t>ニン</t>
    </rPh>
    <rPh sb="8" eb="10">
      <t>サギョウ</t>
    </rPh>
    <phoneticPr fontId="28"/>
  </si>
  <si>
    <t>教育訓練</t>
    <rPh sb="0" eb="2">
      <t>キョウイク</t>
    </rPh>
    <rPh sb="2" eb="4">
      <t>クンレン</t>
    </rPh>
    <phoneticPr fontId="28"/>
  </si>
  <si>
    <t>作業環境</t>
    <rPh sb="0" eb="2">
      <t>サギョウ</t>
    </rPh>
    <rPh sb="2" eb="4">
      <t>カンキョウ</t>
    </rPh>
    <phoneticPr fontId="28"/>
  </si>
  <si>
    <t>通常</t>
    <rPh sb="0" eb="2">
      <t>ツウジョウ</t>
    </rPh>
    <phoneticPr fontId="28"/>
  </si>
  <si>
    <t>粉塵職場</t>
    <rPh sb="0" eb="2">
      <t>フンジン</t>
    </rPh>
    <rPh sb="2" eb="4">
      <t>ショクバ</t>
    </rPh>
    <phoneticPr fontId="28"/>
  </si>
  <si>
    <t>暑熱高温、　極低温職場</t>
    <rPh sb="0" eb="2">
      <t>ショネツ</t>
    </rPh>
    <rPh sb="2" eb="4">
      <t>コウオン</t>
    </rPh>
    <rPh sb="6" eb="7">
      <t>ゴク</t>
    </rPh>
    <rPh sb="7" eb="9">
      <t>テイオン</t>
    </rPh>
    <rPh sb="9" eb="11">
      <t>ショクバ</t>
    </rPh>
    <phoneticPr fontId="28"/>
  </si>
  <si>
    <t>薬液使用職場(劇物、毒物、有規則)</t>
    <rPh sb="0" eb="2">
      <t>ヤクエキ</t>
    </rPh>
    <rPh sb="2" eb="4">
      <t>シヨウ</t>
    </rPh>
    <rPh sb="4" eb="6">
      <t>ショクバ</t>
    </rPh>
    <rPh sb="7" eb="9">
      <t>ゲキブツ</t>
    </rPh>
    <rPh sb="10" eb="12">
      <t>ドクブツ</t>
    </rPh>
    <rPh sb="13" eb="14">
      <t>ユウ</t>
    </rPh>
    <rPh sb="14" eb="16">
      <t>キソク</t>
    </rPh>
    <phoneticPr fontId="28"/>
  </si>
  <si>
    <t>騒音職場</t>
    <rPh sb="0" eb="2">
      <t>ソウオン</t>
    </rPh>
    <rPh sb="2" eb="4">
      <t>ショクバ</t>
    </rPh>
    <phoneticPr fontId="28"/>
  </si>
  <si>
    <t>火気使用</t>
    <rPh sb="0" eb="2">
      <t>カキ</t>
    </rPh>
    <rPh sb="2" eb="4">
      <t>シヨウ</t>
    </rPh>
    <phoneticPr fontId="28"/>
  </si>
  <si>
    <t>作業ﾘｰﾀﾞｰ</t>
    <rPh sb="0" eb="2">
      <t>サギョウ</t>
    </rPh>
    <phoneticPr fontId="28"/>
  </si>
  <si>
    <t>マシンリーダー</t>
    <phoneticPr fontId="28"/>
  </si>
  <si>
    <t>資格要件</t>
    <rPh sb="0" eb="2">
      <t>シカク</t>
    </rPh>
    <rPh sb="2" eb="4">
      <t>ヨウケン</t>
    </rPh>
    <phoneticPr fontId="28"/>
  </si>
  <si>
    <t>社内教育による認定（作業標準書理解度3）以上</t>
    <rPh sb="0" eb="2">
      <t>シャナイ</t>
    </rPh>
    <rPh sb="2" eb="4">
      <t>キョウイク</t>
    </rPh>
    <rPh sb="7" eb="9">
      <t>ニンテイ</t>
    </rPh>
    <rPh sb="10" eb="12">
      <t>サギョウ</t>
    </rPh>
    <rPh sb="12" eb="14">
      <t>ヒョウジュン</t>
    </rPh>
    <rPh sb="14" eb="15">
      <t>ショ</t>
    </rPh>
    <rPh sb="15" eb="18">
      <t>リカイド</t>
    </rPh>
    <rPh sb="20" eb="22">
      <t>イジョウ</t>
    </rPh>
    <phoneticPr fontId="28"/>
  </si>
  <si>
    <t>公的機関認定(国家資格、国家試験、その他)（　　　　　　　 　　　　　　　　　　　　）</t>
    <rPh sb="0" eb="2">
      <t>コウテキ</t>
    </rPh>
    <rPh sb="2" eb="4">
      <t>キカン</t>
    </rPh>
    <rPh sb="4" eb="6">
      <t>ニンテイ</t>
    </rPh>
    <rPh sb="7" eb="9">
      <t>コッカ</t>
    </rPh>
    <rPh sb="9" eb="11">
      <t>シカク</t>
    </rPh>
    <rPh sb="12" eb="14">
      <t>コッカ</t>
    </rPh>
    <rPh sb="14" eb="16">
      <t>シケン</t>
    </rPh>
    <rPh sb="19" eb="20">
      <t>タ</t>
    </rPh>
    <phoneticPr fontId="28"/>
  </si>
  <si>
    <t>特に必要なし</t>
    <rPh sb="0" eb="1">
      <t>トク</t>
    </rPh>
    <rPh sb="2" eb="4">
      <t>ヒツヨウ</t>
    </rPh>
    <phoneticPr fontId="28"/>
  </si>
  <si>
    <t>その他（　　　　　　　　　　　　　　　　　　　　　　　　　　　　　　　　　　　　　　）具体的に記入</t>
    <rPh sb="2" eb="3">
      <t>タ</t>
    </rPh>
    <rPh sb="43" eb="46">
      <t>グタイテキ</t>
    </rPh>
    <rPh sb="47" eb="49">
      <t>キニュウ</t>
    </rPh>
    <phoneticPr fontId="28"/>
  </si>
  <si>
    <t>関係部署連絡</t>
    <rPh sb="0" eb="2">
      <t>カンケイ</t>
    </rPh>
    <rPh sb="2" eb="4">
      <t>ブショ</t>
    </rPh>
    <rPh sb="4" eb="6">
      <t>レンラク</t>
    </rPh>
    <phoneticPr fontId="28"/>
  </si>
  <si>
    <t>安全設備、保護具は具体的に記入すること。その他は該当に丸印をつけること</t>
    <rPh sb="0" eb="2">
      <t>アンゼン</t>
    </rPh>
    <rPh sb="2" eb="4">
      <t>セツビ</t>
    </rPh>
    <rPh sb="5" eb="7">
      <t>ホゴ</t>
    </rPh>
    <rPh sb="7" eb="8">
      <t>グ</t>
    </rPh>
    <rPh sb="9" eb="12">
      <t>グタイテキ</t>
    </rPh>
    <rPh sb="13" eb="15">
      <t>キニュウ</t>
    </rPh>
    <rPh sb="22" eb="23">
      <t>タ</t>
    </rPh>
    <rPh sb="24" eb="26">
      <t>ガイトウ</t>
    </rPh>
    <rPh sb="27" eb="28">
      <t>マル</t>
    </rPh>
    <rPh sb="28" eb="29">
      <t>シルシ</t>
    </rPh>
    <phoneticPr fontId="28"/>
  </si>
  <si>
    <t>作業標準書教育記録表</t>
    <rPh sb="0" eb="2">
      <t>サギョウ</t>
    </rPh>
    <rPh sb="2" eb="4">
      <t>ヒョウジュン</t>
    </rPh>
    <rPh sb="4" eb="5">
      <t>ショ</t>
    </rPh>
    <rPh sb="5" eb="7">
      <t>キョウイク</t>
    </rPh>
    <rPh sb="7" eb="9">
      <t>キロク</t>
    </rPh>
    <rPh sb="9" eb="10">
      <t>ヒョウ</t>
    </rPh>
    <phoneticPr fontId="28"/>
  </si>
  <si>
    <t>受講者名</t>
    <rPh sb="0" eb="2">
      <t>ジュコウ</t>
    </rPh>
    <rPh sb="2" eb="3">
      <t>シャ</t>
    </rPh>
    <rPh sb="3" eb="4">
      <t>メイ</t>
    </rPh>
    <phoneticPr fontId="28"/>
  </si>
  <si>
    <t>実施日</t>
    <rPh sb="0" eb="2">
      <t>ジッシ</t>
    </rPh>
    <rPh sb="2" eb="3">
      <t>ヒ</t>
    </rPh>
    <phoneticPr fontId="28"/>
  </si>
  <si>
    <t>実施時間（ｈ）</t>
    <rPh sb="0" eb="2">
      <t>ジッシ</t>
    </rPh>
    <rPh sb="2" eb="4">
      <t>ジカン</t>
    </rPh>
    <phoneticPr fontId="28"/>
  </si>
  <si>
    <t>捺  印</t>
    <rPh sb="0" eb="1">
      <t>ナツ</t>
    </rPh>
    <rPh sb="3" eb="4">
      <t>イン</t>
    </rPh>
    <phoneticPr fontId="28"/>
  </si>
  <si>
    <t>教育を受けて一言</t>
    <rPh sb="0" eb="2">
      <t>キョウイク</t>
    </rPh>
    <rPh sb="3" eb="4">
      <t>ウ</t>
    </rPh>
    <rPh sb="6" eb="8">
      <t>ヒトコト</t>
    </rPh>
    <phoneticPr fontId="28"/>
  </si>
  <si>
    <r>
      <t xml:space="preserve">理解度
</t>
    </r>
    <r>
      <rPr>
        <sz val="8"/>
        <rFont val="HG丸ｺﾞｼｯｸM-PRO"/>
        <family val="3"/>
        <charset val="128"/>
      </rPr>
      <t>＊下記参照</t>
    </r>
    <rPh sb="0" eb="3">
      <t>リカイド</t>
    </rPh>
    <rPh sb="5" eb="7">
      <t>カキ</t>
    </rPh>
    <rPh sb="7" eb="9">
      <t>サンショウ</t>
    </rPh>
    <phoneticPr fontId="28"/>
  </si>
  <si>
    <t>※制定・改訂を行った場合の教育が必要となります。教育後終了後は、この用紙に本人が記載して下さい。</t>
    <rPh sb="1" eb="3">
      <t>セイテイ</t>
    </rPh>
    <rPh sb="4" eb="6">
      <t>カイテイ</t>
    </rPh>
    <rPh sb="7" eb="8">
      <t>オコナ</t>
    </rPh>
    <rPh sb="10" eb="12">
      <t>バアイ</t>
    </rPh>
    <rPh sb="13" eb="15">
      <t>キョウイク</t>
    </rPh>
    <rPh sb="16" eb="18">
      <t>ヒツヨウ</t>
    </rPh>
    <rPh sb="24" eb="26">
      <t>キョウイク</t>
    </rPh>
    <rPh sb="26" eb="27">
      <t>ゴ</t>
    </rPh>
    <rPh sb="27" eb="29">
      <t>シュウリョウ</t>
    </rPh>
    <rPh sb="29" eb="30">
      <t>ゴ</t>
    </rPh>
    <rPh sb="34" eb="36">
      <t>ヨウシ</t>
    </rPh>
    <rPh sb="37" eb="39">
      <t>ホンニン</t>
    </rPh>
    <rPh sb="40" eb="42">
      <t>キサイ</t>
    </rPh>
    <rPh sb="44" eb="45">
      <t>クダ</t>
    </rPh>
    <phoneticPr fontId="28"/>
  </si>
  <si>
    <t>　 また作業標準書の最後に記録として綴じ保管すること。</t>
    <rPh sb="13" eb="15">
      <t>キロク</t>
    </rPh>
    <phoneticPr fontId="28"/>
  </si>
  <si>
    <r>
      <t>『教育を受けて一言』は具体的内容を記載。（悪い記載例：作標に従い作業しますは</t>
    </r>
    <r>
      <rPr>
        <b/>
        <sz val="12"/>
        <rFont val="ＭＳ Ｐゴシック"/>
        <family val="3"/>
        <charset val="128"/>
      </rPr>
      <t>×</t>
    </r>
    <r>
      <rPr>
        <sz val="12"/>
        <rFont val="ＭＳ Ｐゴシック"/>
        <family val="3"/>
        <charset val="128"/>
      </rPr>
      <t>）</t>
    </r>
    <rPh sb="1" eb="3">
      <t>キョウイク</t>
    </rPh>
    <rPh sb="4" eb="5">
      <t>ウ</t>
    </rPh>
    <rPh sb="7" eb="9">
      <t>ヒトコト</t>
    </rPh>
    <rPh sb="11" eb="13">
      <t>グタイ</t>
    </rPh>
    <rPh sb="13" eb="14">
      <t>テキ</t>
    </rPh>
    <rPh sb="14" eb="16">
      <t>ナイヨウ</t>
    </rPh>
    <rPh sb="17" eb="19">
      <t>キサイ</t>
    </rPh>
    <rPh sb="21" eb="22">
      <t>ワル</t>
    </rPh>
    <rPh sb="23" eb="25">
      <t>キサイ</t>
    </rPh>
    <rPh sb="25" eb="26">
      <t>レイ</t>
    </rPh>
    <rPh sb="27" eb="28">
      <t>サク</t>
    </rPh>
    <rPh sb="28" eb="29">
      <t>ヒョウ</t>
    </rPh>
    <rPh sb="30" eb="31">
      <t>シタガ</t>
    </rPh>
    <rPh sb="32" eb="34">
      <t>サギョウ</t>
    </rPh>
    <phoneticPr fontId="28"/>
  </si>
  <si>
    <t>【理解度】　１．理解出来なかった。２．少し理解出来た。３．理解出来た。４．良く理解出来た。＊数字を記載する。</t>
    <rPh sb="1" eb="4">
      <t>リカイド</t>
    </rPh>
    <rPh sb="8" eb="10">
      <t>リカイ</t>
    </rPh>
    <rPh sb="10" eb="12">
      <t>デキ</t>
    </rPh>
    <rPh sb="19" eb="20">
      <t>スコ</t>
    </rPh>
    <rPh sb="21" eb="23">
      <t>リカイ</t>
    </rPh>
    <rPh sb="23" eb="25">
      <t>デキ</t>
    </rPh>
    <rPh sb="29" eb="31">
      <t>リカイ</t>
    </rPh>
    <rPh sb="31" eb="33">
      <t>デキ</t>
    </rPh>
    <rPh sb="37" eb="38">
      <t>ヨ</t>
    </rPh>
    <rPh sb="39" eb="41">
      <t>リカイ</t>
    </rPh>
    <rPh sb="41" eb="43">
      <t>デキ</t>
    </rPh>
    <rPh sb="46" eb="48">
      <t>スウジ</t>
    </rPh>
    <rPh sb="49" eb="51">
      <t>キサイ</t>
    </rPh>
    <phoneticPr fontId="28"/>
  </si>
  <si>
    <t>製造条件表運用の手順</t>
    <rPh sb="0" eb="2">
      <t>セイゾウ</t>
    </rPh>
    <rPh sb="2" eb="4">
      <t>ジョウケン</t>
    </rPh>
    <rPh sb="4" eb="5">
      <t>ヒョウ</t>
    </rPh>
    <rPh sb="5" eb="7">
      <t>ウンヨウ</t>
    </rPh>
    <rPh sb="8" eb="10">
      <t>テジュン</t>
    </rPh>
    <phoneticPr fontId="4"/>
  </si>
  <si>
    <t>１～２人作業</t>
    <rPh sb="3" eb="4">
      <t>ニン</t>
    </rPh>
    <rPh sb="4" eb="6">
      <t>サギョウ</t>
    </rPh>
    <phoneticPr fontId="28"/>
  </si>
  <si>
    <t>○</t>
    <phoneticPr fontId="28"/>
  </si>
  <si>
    <t>関係部署（　　　　　　　　　　　　　　）、連絡内容（　　　　　　　　　　　　　　）</t>
    <rPh sb="0" eb="2">
      <t>カンケイ</t>
    </rPh>
    <rPh sb="2" eb="4">
      <t>ブショ</t>
    </rPh>
    <rPh sb="21" eb="23">
      <t>レンラク</t>
    </rPh>
    <rPh sb="23" eb="25">
      <t>ナイヨウ</t>
    </rPh>
    <phoneticPr fontId="28"/>
  </si>
  <si>
    <t>1305(他幅でも適用可）</t>
    <rPh sb="5" eb="6">
      <t>タ</t>
    </rPh>
    <rPh sb="6" eb="7">
      <t>ハバ</t>
    </rPh>
    <rPh sb="9" eb="11">
      <t>テキヨウ</t>
    </rPh>
    <rPh sb="11" eb="12">
      <t>カ</t>
    </rPh>
    <phoneticPr fontId="4"/>
  </si>
  <si>
    <t>原反幅変更時は、適時張力とｺｱ幅を確認すること</t>
    <rPh sb="0" eb="1">
      <t>ゲン</t>
    </rPh>
    <rPh sb="1" eb="2">
      <t>タン</t>
    </rPh>
    <rPh sb="2" eb="3">
      <t>ハバ</t>
    </rPh>
    <rPh sb="3" eb="5">
      <t>ヘンコウ</t>
    </rPh>
    <rPh sb="5" eb="6">
      <t>ジ</t>
    </rPh>
    <rPh sb="8" eb="10">
      <t>テキジ</t>
    </rPh>
    <rPh sb="10" eb="12">
      <t>チョウリョク</t>
    </rPh>
    <rPh sb="15" eb="16">
      <t>ハバ</t>
    </rPh>
    <rPh sb="17" eb="19">
      <t>カクニン</t>
    </rPh>
    <phoneticPr fontId="4"/>
  </si>
  <si>
    <t>上幅原反投入時の注意書き追記</t>
    <rPh sb="0" eb="1">
      <t>ウエ</t>
    </rPh>
    <rPh sb="1" eb="2">
      <t>ハバ</t>
    </rPh>
    <rPh sb="2" eb="3">
      <t>ゲン</t>
    </rPh>
    <rPh sb="3" eb="4">
      <t>タン</t>
    </rPh>
    <rPh sb="4" eb="6">
      <t>トウニュウ</t>
    </rPh>
    <rPh sb="6" eb="7">
      <t>ジ</t>
    </rPh>
    <rPh sb="8" eb="11">
      <t>チュウイガ</t>
    </rPh>
    <rPh sb="12" eb="14">
      <t>ツイキ</t>
    </rPh>
    <phoneticPr fontId="4"/>
  </si>
  <si>
    <t>溶剤排気ﾌｧﾝ風量見直し</t>
    <rPh sb="0" eb="2">
      <t>ヨウザイ</t>
    </rPh>
    <rPh sb="2" eb="4">
      <t>ハイキ</t>
    </rPh>
    <rPh sb="7" eb="9">
      <t>フウリョウ</t>
    </rPh>
    <rPh sb="9" eb="11">
      <t>ミナオ</t>
    </rPh>
    <phoneticPr fontId="4"/>
  </si>
  <si>
    <t>原反ｾｯﾄ前黒ﾃｰﾌﾟで端面清掃</t>
    <rPh sb="0" eb="1">
      <t>ゲン</t>
    </rPh>
    <rPh sb="1" eb="2">
      <t>タン</t>
    </rPh>
    <rPh sb="5" eb="6">
      <t>マエ</t>
    </rPh>
    <rPh sb="6" eb="7">
      <t>クロ</t>
    </rPh>
    <rPh sb="12" eb="14">
      <t>タンメン</t>
    </rPh>
    <rPh sb="14" eb="16">
      <t>セイソウ</t>
    </rPh>
    <phoneticPr fontId="4"/>
  </si>
  <si>
    <t>粘着ﾛｰﾙで端部清掃</t>
    <rPh sb="0" eb="2">
      <t>ネンチャク</t>
    </rPh>
    <rPh sb="6" eb="8">
      <t>タンブ</t>
    </rPh>
    <rPh sb="8" eb="10">
      <t>セイソウ</t>
    </rPh>
    <phoneticPr fontId="4"/>
  </si>
  <si>
    <t>加工ｼﾘｰｽﾞ1本目ｽﾀｰﾄ部で2m外観確認</t>
    <rPh sb="0" eb="2">
      <t>カコウ</t>
    </rPh>
    <rPh sb="8" eb="9">
      <t>ホン</t>
    </rPh>
    <rPh sb="9" eb="10">
      <t>メ</t>
    </rPh>
    <rPh sb="14" eb="15">
      <t>ブ</t>
    </rPh>
    <rPh sb="18" eb="20">
      <t>ガイカン</t>
    </rPh>
    <rPh sb="20" eb="22">
      <t>カクニン</t>
    </rPh>
    <phoneticPr fontId="4"/>
  </si>
  <si>
    <t>作業日誌特記事項に上記実施を記載</t>
    <rPh sb="0" eb="2">
      <t>サギョウ</t>
    </rPh>
    <rPh sb="2" eb="4">
      <t>ニッシ</t>
    </rPh>
    <rPh sb="4" eb="6">
      <t>トッキ</t>
    </rPh>
    <rPh sb="6" eb="8">
      <t>ジコウ</t>
    </rPh>
    <rPh sb="9" eb="11">
      <t>ジョウキ</t>
    </rPh>
    <rPh sb="11" eb="13">
      <t>ジッシ</t>
    </rPh>
    <rPh sb="14" eb="16">
      <t>キサイ</t>
    </rPh>
    <phoneticPr fontId="4"/>
  </si>
  <si>
    <t>特記事項の追加</t>
    <rPh sb="0" eb="2">
      <t>トッキ</t>
    </rPh>
    <rPh sb="2" eb="4">
      <t>ジコウ</t>
    </rPh>
    <rPh sb="5" eb="7">
      <t>ツイカ</t>
    </rPh>
    <phoneticPr fontId="4"/>
  </si>
  <si>
    <t>4200or4300</t>
    <phoneticPr fontId="4"/>
  </si>
  <si>
    <t>ﾕｰｻﾞｰ名修正、梱包形体追記、特記事項追加、原反仕様長/製品長変更</t>
    <rPh sb="5" eb="6">
      <t>メイ</t>
    </rPh>
    <rPh sb="6" eb="8">
      <t>シュウセイ</t>
    </rPh>
    <rPh sb="9" eb="11">
      <t>コンポウ</t>
    </rPh>
    <rPh sb="11" eb="13">
      <t>ケイタイ</t>
    </rPh>
    <rPh sb="13" eb="15">
      <t>ツイキ</t>
    </rPh>
    <rPh sb="16" eb="18">
      <t>トッキ</t>
    </rPh>
    <rPh sb="18" eb="20">
      <t>ジコウ</t>
    </rPh>
    <rPh sb="20" eb="22">
      <t>ツイカ</t>
    </rPh>
    <rPh sb="23" eb="24">
      <t>ゲン</t>
    </rPh>
    <rPh sb="24" eb="25">
      <t>タン</t>
    </rPh>
    <rPh sb="25" eb="27">
      <t>シヨウ</t>
    </rPh>
    <rPh sb="27" eb="28">
      <t>チョウ</t>
    </rPh>
    <rPh sb="29" eb="31">
      <t>セイヒン</t>
    </rPh>
    <rPh sb="31" eb="32">
      <t>チョウ</t>
    </rPh>
    <rPh sb="32" eb="34">
      <t>ヘンコウ</t>
    </rPh>
    <phoneticPr fontId="4"/>
  </si>
  <si>
    <t>6”ABS1060mm</t>
    <phoneticPr fontId="4"/>
  </si>
  <si>
    <t>ｺｱ材質変更</t>
    <rPh sb="2" eb="4">
      <t>ザイシツ</t>
    </rPh>
    <rPh sb="4" eb="6">
      <t>ヘンコウ</t>
    </rPh>
    <phoneticPr fontId="4"/>
  </si>
  <si>
    <t>東海電気/京ｾﾗ</t>
    <rPh sb="0" eb="4">
      <t>トウカイデンキ</t>
    </rPh>
    <rPh sb="5" eb="6">
      <t>キョウ</t>
    </rPh>
    <phoneticPr fontId="4"/>
  </si>
  <si>
    <t>入り目</t>
    <rPh sb="0" eb="1">
      <t>イ</t>
    </rPh>
    <rPh sb="2" eb="3">
      <t>メ</t>
    </rPh>
    <phoneticPr fontId="4"/>
  </si>
  <si>
    <t>6”FWP1450　ｽﾘｯﾄ行き</t>
    <rPh sb="14" eb="15">
      <t>イ</t>
    </rPh>
    <phoneticPr fontId="4"/>
  </si>
  <si>
    <t>ｷｽﾞ長さ5mm以内</t>
    <rPh sb="3" eb="4">
      <t>ナガ</t>
    </rPh>
    <rPh sb="8" eb="10">
      <t>イナイ</t>
    </rPh>
    <phoneticPr fontId="4"/>
  </si>
  <si>
    <t>ﾕｰｻﾞｰ、風量、塗布量、ｺｱ幅変更、ｷｽﾞ規格追加</t>
    <rPh sb="6" eb="8">
      <t>フウリョウ</t>
    </rPh>
    <rPh sb="9" eb="11">
      <t>トフ</t>
    </rPh>
    <rPh sb="11" eb="12">
      <t>リョウ</t>
    </rPh>
    <rPh sb="15" eb="16">
      <t>ハバ</t>
    </rPh>
    <rPh sb="16" eb="18">
      <t>ヘンコウ</t>
    </rPh>
    <rPh sb="22" eb="24">
      <t>キカク</t>
    </rPh>
    <rPh sb="24" eb="26">
      <t>ツイカ</t>
    </rPh>
    <phoneticPr fontId="4"/>
  </si>
  <si>
    <t>+3</t>
    <phoneticPr fontId="4"/>
  </si>
  <si>
    <t>±0.03</t>
    <phoneticPr fontId="4"/>
  </si>
  <si>
    <t>日栄化工</t>
    <rPh sb="0" eb="2">
      <t>ニチエイ</t>
    </rPh>
    <rPh sb="2" eb="4">
      <t>カコウ</t>
    </rPh>
    <phoneticPr fontId="4"/>
  </si>
  <si>
    <t>S28-PER</t>
    <phoneticPr fontId="4"/>
  </si>
  <si>
    <t>端部ｺｱに入れる</t>
    <rPh sb="0" eb="2">
      <t>タンブ</t>
    </rPh>
    <rPh sb="5" eb="6">
      <t>イ</t>
    </rPh>
    <phoneticPr fontId="4"/>
  </si>
  <si>
    <t>短尺2000ｍ以上それ以下は別途協議</t>
    <rPh sb="0" eb="2">
      <t>タンジャク</t>
    </rPh>
    <rPh sb="7" eb="9">
      <t>イジョウ</t>
    </rPh>
    <rPh sb="11" eb="13">
      <t>イカ</t>
    </rPh>
    <rPh sb="14" eb="16">
      <t>ベット</t>
    </rPh>
    <rPh sb="16" eb="18">
      <t>キョウギ</t>
    </rPh>
    <phoneticPr fontId="4"/>
  </si>
  <si>
    <t>MDA(CPRF)</t>
    <phoneticPr fontId="4"/>
  </si>
  <si>
    <t>6”ABS1060㎜</t>
    <phoneticPr fontId="4"/>
  </si>
  <si>
    <t>巻取りｺｱﾃｰﾌﾟ位置下側初期位置で貼付</t>
    <rPh sb="0" eb="2">
      <t>マキト</t>
    </rPh>
    <rPh sb="9" eb="11">
      <t>イチ</t>
    </rPh>
    <rPh sb="11" eb="13">
      <t>シタガワ</t>
    </rPh>
    <rPh sb="13" eb="15">
      <t>ショキ</t>
    </rPh>
    <rPh sb="15" eb="17">
      <t>イチ</t>
    </rPh>
    <rPh sb="18" eb="20">
      <t>ハリツケ</t>
    </rPh>
    <phoneticPr fontId="4"/>
  </si>
  <si>
    <t>表示長は10m単位</t>
    <rPh sb="7" eb="9">
      <t>タンイ</t>
    </rPh>
    <phoneticPr fontId="4"/>
  </si>
  <si>
    <t>蛇行対策として取り位置合わせてて加工</t>
    <rPh sb="0" eb="2">
      <t>ダコウ</t>
    </rPh>
    <rPh sb="2" eb="4">
      <t>タイサク</t>
    </rPh>
    <rPh sb="7" eb="8">
      <t>ト</t>
    </rPh>
    <rPh sb="9" eb="11">
      <t>イチ</t>
    </rPh>
    <rPh sb="11" eb="12">
      <t>ア</t>
    </rPh>
    <rPh sb="16" eb="18">
      <t>カコウ</t>
    </rPh>
    <phoneticPr fontId="4"/>
  </si>
  <si>
    <t>　</t>
    <phoneticPr fontId="4"/>
  </si>
  <si>
    <t>入り目30ｍ</t>
    <rPh sb="0" eb="1">
      <t>イ</t>
    </rPh>
    <rPh sb="2" eb="3">
      <t>メ</t>
    </rPh>
    <phoneticPr fontId="4"/>
  </si>
  <si>
    <t>1040・1060</t>
    <phoneticPr fontId="4"/>
  </si>
  <si>
    <t>原反幅修正</t>
    <rPh sb="0" eb="2">
      <t>ゲンタン</t>
    </rPh>
    <rPh sb="2" eb="3">
      <t>ハバ</t>
    </rPh>
    <rPh sb="3" eb="5">
      <t>シュウセイ</t>
    </rPh>
    <phoneticPr fontId="4"/>
  </si>
  <si>
    <t>発行日</t>
    <rPh sb="0" eb="2">
      <t>ハッコウ</t>
    </rPh>
    <rPh sb="2" eb="3">
      <t>ヒ</t>
    </rPh>
    <phoneticPr fontId="4"/>
  </si>
  <si>
    <t>項目1</t>
    <rPh sb="0" eb="2">
      <t>コウモク</t>
    </rPh>
    <phoneticPr fontId="4"/>
  </si>
  <si>
    <t>項目2</t>
    <rPh sb="0" eb="2">
      <t>コウモク</t>
    </rPh>
    <phoneticPr fontId="4"/>
  </si>
  <si>
    <t>項目3</t>
    <rPh sb="0" eb="2">
      <t>コウモク</t>
    </rPh>
    <phoneticPr fontId="4"/>
  </si>
  <si>
    <t>項目4</t>
    <rPh sb="0" eb="2">
      <t>コウモク</t>
    </rPh>
    <phoneticPr fontId="4"/>
  </si>
  <si>
    <t>項目5</t>
    <rPh sb="0" eb="2">
      <t>コウモク</t>
    </rPh>
    <phoneticPr fontId="4"/>
  </si>
  <si>
    <t>項目6</t>
    <rPh sb="0" eb="2">
      <t>コウモク</t>
    </rPh>
    <phoneticPr fontId="4"/>
  </si>
  <si>
    <t>項目7</t>
    <rPh sb="0" eb="2">
      <t>コウモク</t>
    </rPh>
    <phoneticPr fontId="4"/>
  </si>
  <si>
    <t>項目8</t>
    <rPh sb="0" eb="2">
      <t>コウモク</t>
    </rPh>
    <phoneticPr fontId="4"/>
  </si>
  <si>
    <t>項目9</t>
    <rPh sb="0" eb="2">
      <t>コウモク</t>
    </rPh>
    <phoneticPr fontId="4"/>
  </si>
  <si>
    <t>項目10</t>
    <rPh sb="0" eb="2">
      <t>コウモク</t>
    </rPh>
    <phoneticPr fontId="4"/>
  </si>
  <si>
    <t>ﾊﾟﾗ1</t>
    <phoneticPr fontId="4"/>
  </si>
  <si>
    <t>ﾊﾟﾗ2</t>
  </si>
  <si>
    <t>ﾊﾟﾗ3</t>
  </si>
  <si>
    <t>ﾊﾟﾗ4</t>
  </si>
  <si>
    <t>ﾊﾟﾗ5</t>
  </si>
  <si>
    <t>ﾊﾟﾗ6</t>
  </si>
  <si>
    <t>ﾊﾟﾗ7</t>
  </si>
  <si>
    <t>ﾊﾟﾗ8</t>
  </si>
  <si>
    <t>ﾊﾟﾗ9</t>
  </si>
  <si>
    <t>ﾊﾟﾗ10</t>
  </si>
  <si>
    <t>ﾊﾟﾗ11</t>
  </si>
  <si>
    <t>ﾊﾟﾗ12</t>
  </si>
  <si>
    <t>ﾊﾟﾗ13</t>
  </si>
  <si>
    <t>ﾊﾟﾗ14</t>
  </si>
  <si>
    <t>ﾊﾟﾗ15</t>
  </si>
  <si>
    <t>ﾊﾟﾗ16</t>
  </si>
  <si>
    <t>ﾊﾟﾗ17</t>
  </si>
  <si>
    <t>ﾊﾟﾗ18</t>
  </si>
  <si>
    <t>ﾊﾟﾗ19</t>
  </si>
  <si>
    <t>ﾊﾟﾗ20</t>
  </si>
  <si>
    <t>ﾊﾟﾗ21</t>
  </si>
  <si>
    <t>ﾊﾟﾗ22</t>
  </si>
  <si>
    <t>ﾊﾟﾗ23</t>
  </si>
  <si>
    <t>ﾊﾟﾗ24</t>
  </si>
  <si>
    <t>ﾊﾟﾗ25</t>
  </si>
  <si>
    <t>ﾊﾟﾗ26</t>
  </si>
  <si>
    <t>ﾊﾟﾗ27</t>
  </si>
  <si>
    <t>ﾊﾟﾗ28</t>
  </si>
  <si>
    <t>ﾊﾟﾗ29</t>
  </si>
  <si>
    <t>ﾊﾟﾗ30</t>
  </si>
  <si>
    <t>ﾊﾟﾗ31</t>
  </si>
  <si>
    <t>ﾊﾟﾗ32</t>
  </si>
  <si>
    <t>ﾊﾟﾗ33</t>
  </si>
  <si>
    <t>ﾊﾟﾗ34</t>
  </si>
  <si>
    <t>ﾊﾟﾗ35</t>
  </si>
  <si>
    <t>ﾊﾟﾗ36</t>
  </si>
  <si>
    <t>ﾊﾟﾗ37</t>
  </si>
  <si>
    <t>ﾊﾟﾗ38</t>
  </si>
  <si>
    <t>ﾊﾟﾗ39</t>
  </si>
  <si>
    <t>ﾊﾟﾗ40</t>
  </si>
  <si>
    <t>ﾊﾟﾗ41</t>
  </si>
  <si>
    <t>ﾊﾟﾗ42</t>
  </si>
  <si>
    <t>ﾊﾟﾗ43</t>
  </si>
  <si>
    <t>ﾊﾟﾗ44</t>
  </si>
  <si>
    <t>ﾊﾟﾗ45</t>
  </si>
  <si>
    <t>ﾊﾟﾗ46</t>
  </si>
  <si>
    <t>ﾊﾟﾗ47</t>
  </si>
  <si>
    <t>ﾊﾟﾗ48</t>
  </si>
  <si>
    <t>ﾊﾟﾗ49</t>
  </si>
  <si>
    <t>ﾊﾟﾗ50</t>
  </si>
  <si>
    <t>ﾊﾟﾗ51</t>
  </si>
  <si>
    <t>ﾊﾟﾗ52</t>
  </si>
  <si>
    <t>ﾊﾟﾗ53</t>
  </si>
  <si>
    <t>ﾊﾟﾗ54</t>
  </si>
  <si>
    <t>ﾊﾟﾗ55</t>
  </si>
  <si>
    <t>ﾊﾟﾗ56</t>
  </si>
  <si>
    <t>ﾊﾟﾗ57</t>
  </si>
  <si>
    <t>ﾊﾟﾗ58</t>
  </si>
  <si>
    <t>ﾊﾟﾗ59</t>
  </si>
  <si>
    <t>ﾊﾟﾗ60</t>
  </si>
  <si>
    <t>ﾊﾟﾗ61</t>
  </si>
  <si>
    <t>ﾊﾟﾗ62</t>
  </si>
  <si>
    <t>ﾊﾟﾗ63</t>
  </si>
  <si>
    <t>ﾊﾟﾗ64</t>
  </si>
  <si>
    <t>ﾊﾟﾗ65</t>
  </si>
  <si>
    <t>ﾊﾟﾗ66</t>
  </si>
  <si>
    <t>ﾊﾟﾗ67</t>
  </si>
  <si>
    <t>ﾊﾟﾗ68</t>
  </si>
  <si>
    <t>ﾊﾟﾗ69</t>
  </si>
  <si>
    <t>ﾊﾟﾗ70</t>
  </si>
  <si>
    <t>ﾊﾟﾗ71</t>
  </si>
  <si>
    <t>ﾊﾟﾗ72</t>
  </si>
  <si>
    <t>ﾊﾟﾗ73</t>
  </si>
  <si>
    <t>ﾊﾟﾗ74</t>
  </si>
  <si>
    <t>ﾊﾟﾗ75</t>
  </si>
  <si>
    <t>ﾊﾟﾗ76</t>
  </si>
  <si>
    <t>ﾊﾟﾗ77</t>
  </si>
  <si>
    <t>ﾊﾟﾗ78</t>
  </si>
  <si>
    <t>ﾊﾟﾗ79</t>
  </si>
  <si>
    <t>ﾊﾟﾗ80</t>
  </si>
  <si>
    <t>ﾊﾟﾗ81</t>
  </si>
  <si>
    <t>ﾊﾟﾗ82</t>
  </si>
  <si>
    <t>ﾊﾟﾗ83</t>
  </si>
  <si>
    <t>ﾊﾟﾗ84</t>
  </si>
  <si>
    <t>ﾊﾟﾗ85</t>
  </si>
  <si>
    <t>ﾊﾟﾗ86</t>
  </si>
  <si>
    <t>ﾊﾟﾗ87</t>
  </si>
  <si>
    <t>ﾊﾟﾗ88</t>
  </si>
  <si>
    <t>ﾊﾟﾗ89</t>
  </si>
  <si>
    <t>ﾊﾟﾗ90</t>
  </si>
  <si>
    <t>ﾊﾟﾗ91</t>
  </si>
  <si>
    <t>ﾊﾟﾗ92</t>
  </si>
  <si>
    <t>ﾊﾟﾗ93</t>
  </si>
  <si>
    <t>ﾊﾟﾗ94</t>
  </si>
  <si>
    <t>ﾊﾟﾗ95</t>
  </si>
  <si>
    <t>ﾊﾟﾗ96</t>
  </si>
  <si>
    <t>ﾊﾟﾗ97</t>
  </si>
  <si>
    <t>ﾊﾟﾗ98</t>
  </si>
  <si>
    <t>ﾊﾟﾗ99</t>
  </si>
  <si>
    <t>ﾊﾟﾗ100</t>
  </si>
  <si>
    <t>ﾊﾟﾗ101</t>
  </si>
  <si>
    <t>ﾊﾟﾗ102</t>
  </si>
  <si>
    <t>ﾊﾟﾗ103</t>
  </si>
  <si>
    <t>ﾊﾟﾗ104</t>
  </si>
  <si>
    <t>ﾊﾟﾗ105</t>
  </si>
  <si>
    <t>ﾊﾟﾗ106</t>
  </si>
  <si>
    <t>ﾊﾟﾗ107</t>
  </si>
  <si>
    <t>ﾊﾟﾗ108</t>
  </si>
  <si>
    <t>ﾊﾟﾗ109</t>
  </si>
  <si>
    <t>ﾊﾟﾗ110</t>
  </si>
  <si>
    <t>ﾊﾟﾗ111</t>
  </si>
  <si>
    <t>ﾊﾟﾗ112</t>
  </si>
  <si>
    <t>ﾊﾟﾗ113</t>
  </si>
  <si>
    <t>ﾊﾟﾗ114</t>
  </si>
  <si>
    <t>ﾊﾟﾗ115</t>
  </si>
  <si>
    <t>ﾊﾟﾗ116</t>
  </si>
  <si>
    <t>ﾊﾟﾗ117</t>
  </si>
  <si>
    <t>ﾊﾟﾗ118</t>
  </si>
  <si>
    <t>ﾊﾟﾗ119</t>
  </si>
  <si>
    <t>ﾊﾟﾗ120</t>
  </si>
  <si>
    <t>ﾊﾟﾗ121</t>
  </si>
  <si>
    <t>ﾊﾟﾗ122</t>
  </si>
  <si>
    <t>ﾊﾟﾗ123</t>
  </si>
  <si>
    <t>ﾊﾟﾗ124</t>
  </si>
  <si>
    <t>ﾊﾟﾗ125</t>
  </si>
  <si>
    <t>ﾊﾟﾗ126</t>
  </si>
  <si>
    <t>ﾊﾟﾗ127</t>
  </si>
  <si>
    <t>ﾊﾟﾗ128</t>
  </si>
  <si>
    <t>ﾊﾟﾗ129</t>
  </si>
  <si>
    <t>ﾊﾟﾗ130</t>
  </si>
  <si>
    <t>ﾊﾟﾗ131</t>
  </si>
  <si>
    <t>ﾊﾟﾗ132</t>
  </si>
  <si>
    <t>ﾊﾟﾗ133</t>
  </si>
  <si>
    <t>ﾊﾟﾗ134</t>
  </si>
  <si>
    <t>ﾊﾟﾗ135</t>
  </si>
  <si>
    <t>ﾊﾟﾗ136</t>
  </si>
  <si>
    <t>ﾊﾟﾗ137</t>
  </si>
  <si>
    <t>ﾊﾟﾗ138</t>
  </si>
  <si>
    <t>ﾊﾟﾗ139</t>
  </si>
  <si>
    <t>ﾊﾟﾗ140</t>
  </si>
  <si>
    <t>ﾊﾟﾗ141</t>
  </si>
  <si>
    <t>ﾊﾟﾗ142</t>
  </si>
  <si>
    <t>ﾊﾟﾗ143</t>
  </si>
  <si>
    <t>ﾊﾟﾗ144</t>
  </si>
  <si>
    <t>ﾊﾟﾗ145</t>
  </si>
  <si>
    <t>ﾊﾟﾗ146</t>
  </si>
  <si>
    <t>ﾊﾟﾗ147</t>
  </si>
  <si>
    <t>ﾊﾟﾗ148</t>
  </si>
  <si>
    <t>ﾊﾟﾗ149</t>
  </si>
  <si>
    <t>ﾊﾟﾗ150</t>
  </si>
  <si>
    <t>ﾊﾟﾗ151</t>
  </si>
  <si>
    <t>ﾊﾟﾗ152</t>
  </si>
  <si>
    <t>ﾊﾟﾗ153</t>
  </si>
  <si>
    <t>ﾊﾟﾗ154</t>
  </si>
  <si>
    <t>きもと</t>
  </si>
  <si>
    <t>ﾊﾟﾅｿﾆｯｸAIS</t>
  </si>
  <si>
    <t>ＮＧＫ</t>
  </si>
  <si>
    <t>日東豊橋</t>
  </si>
  <si>
    <t>KERAFOL</t>
    <phoneticPr fontId="4"/>
  </si>
  <si>
    <t>±5</t>
  </si>
  <si>
    <t>±1</t>
  </si>
  <si>
    <t>±10</t>
  </si>
  <si>
    <t>±0.1</t>
  </si>
  <si>
    <t>±100</t>
  </si>
  <si>
    <t>±2</t>
  </si>
  <si>
    <t>±0.05</t>
  </si>
  <si>
    <t>±5%</t>
  </si>
  <si>
    <t>+3</t>
  </si>
  <si>
    <t>±0.03</t>
  </si>
  <si>
    <t>ｽﾘｯﾄ</t>
    <phoneticPr fontId="4"/>
  </si>
  <si>
    <t>MK1ﾊｼﾞｷ確認(1本目以降5本毎）</t>
    <rPh sb="7" eb="9">
      <t>カクニン</t>
    </rPh>
    <rPh sb="11" eb="12">
      <t>ホン</t>
    </rPh>
    <rPh sb="12" eb="13">
      <t>メ</t>
    </rPh>
    <rPh sb="13" eb="15">
      <t>イコウ</t>
    </rPh>
    <rPh sb="16" eb="17">
      <t>ホン</t>
    </rPh>
    <rPh sb="17" eb="18">
      <t>マイ</t>
    </rPh>
    <phoneticPr fontId="4"/>
  </si>
  <si>
    <t>NO1ｵｰﾌﾞﾝｶﾞｲﾄﾞﾛｰﾙ汚れﾁｪｯｸ停機時</t>
    <rPh sb="16" eb="17">
      <t>ヨゴ</t>
    </rPh>
    <rPh sb="22" eb="24">
      <t>テイキ</t>
    </rPh>
    <rPh sb="24" eb="25">
      <t>ジ</t>
    </rPh>
    <phoneticPr fontId="4"/>
  </si>
  <si>
    <t>ｱｷｭｰﾑ入口ｶﾞｲﾄﾞﾛｰﾙﾌﾘｰ化（ﾁｪｰﾝｶｯﾌﾟﾘﾝｸﾞ外す)</t>
    <rPh sb="5" eb="7">
      <t>イリグチ</t>
    </rPh>
    <rPh sb="18" eb="19">
      <t>カ</t>
    </rPh>
    <rPh sb="32" eb="33">
      <t>ハズ</t>
    </rPh>
    <phoneticPr fontId="4"/>
  </si>
  <si>
    <t>ｶﾞｲﾄﾞﾛｰﾙﾚｻﾞｰ清掃</t>
    <rPh sb="12" eb="14">
      <t>セイソウ</t>
    </rPh>
    <phoneticPr fontId="4"/>
  </si>
  <si>
    <t>※No2IPﾛｰﾙｼﾑ入れる(ｼﾑ0.7mm挿入)</t>
    <rPh sb="11" eb="12">
      <t>イ</t>
    </rPh>
    <rPh sb="22" eb="24">
      <t>ソウニュウ</t>
    </rPh>
    <phoneticPr fontId="4"/>
  </si>
  <si>
    <t>ﾀﾞｳﾝﾛｰﾙNO1,2各3mm上げ</t>
    <rPh sb="12" eb="13">
      <t>カク</t>
    </rPh>
    <rPh sb="16" eb="17">
      <t>ア</t>
    </rPh>
    <phoneticPr fontId="4"/>
  </si>
  <si>
    <t>巻取り張力、温度条件修正</t>
    <rPh sb="0" eb="2">
      <t>マキト</t>
    </rPh>
    <rPh sb="3" eb="5">
      <t>チョウリョク</t>
    </rPh>
    <rPh sb="6" eb="8">
      <t>オンド</t>
    </rPh>
    <rPh sb="8" eb="10">
      <t>ジョウケン</t>
    </rPh>
    <rPh sb="10" eb="12">
      <t>シュウセイ</t>
    </rPh>
    <phoneticPr fontId="4"/>
  </si>
  <si>
    <t>ﾀｯﾁﾛｰﾙ圧見直し</t>
    <rPh sb="6" eb="7">
      <t>アツ</t>
    </rPh>
    <rPh sb="7" eb="9">
      <t>ミナオ</t>
    </rPh>
    <phoneticPr fontId="4"/>
  </si>
  <si>
    <t>-</t>
    <phoneticPr fontId="4"/>
  </si>
  <si>
    <t>-</t>
    <phoneticPr fontId="4"/>
  </si>
  <si>
    <t>半直品のため加工速度修正</t>
    <rPh sb="0" eb="1">
      <t>ハン</t>
    </rPh>
    <rPh sb="1" eb="2">
      <t>チョク</t>
    </rPh>
    <rPh sb="2" eb="3">
      <t>ヒン</t>
    </rPh>
    <rPh sb="6" eb="8">
      <t>カコウ</t>
    </rPh>
    <rPh sb="8" eb="10">
      <t>ソクド</t>
    </rPh>
    <rPh sb="10" eb="12">
      <t>シュウセイ</t>
    </rPh>
    <phoneticPr fontId="4"/>
  </si>
  <si>
    <t>ﾕｰｻﾞｰ協議しﾌﾞﾙｰﾁｭｰﾌﾞ不要となったため削除</t>
    <rPh sb="5" eb="7">
      <t>キョウギ</t>
    </rPh>
    <rPh sb="17" eb="19">
      <t>フヨウ</t>
    </rPh>
    <rPh sb="25" eb="27">
      <t>サクジョ</t>
    </rPh>
    <phoneticPr fontId="4"/>
  </si>
  <si>
    <t>梱包形態見直し</t>
    <rPh sb="0" eb="2">
      <t>コンポウ</t>
    </rPh>
    <rPh sb="2" eb="4">
      <t>ケイタイ</t>
    </rPh>
    <rPh sb="4" eb="6">
      <t>ミナオ</t>
    </rPh>
    <phoneticPr fontId="4"/>
  </si>
  <si>
    <t>張力見直し、短尺長追記</t>
    <rPh sb="0" eb="2">
      <t>チョウリョク</t>
    </rPh>
    <rPh sb="2" eb="4">
      <t>ミナオ</t>
    </rPh>
    <rPh sb="6" eb="8">
      <t>タンジャク</t>
    </rPh>
    <rPh sb="8" eb="9">
      <t>チョウ</t>
    </rPh>
    <rPh sb="9" eb="11">
      <t>ツイキ</t>
    </rPh>
    <phoneticPr fontId="4"/>
  </si>
  <si>
    <t>短尺4500ｍ以上（別途営業へ相談）</t>
    <rPh sb="0" eb="2">
      <t>タンジャク</t>
    </rPh>
    <rPh sb="7" eb="9">
      <t>イジョウ</t>
    </rPh>
    <rPh sb="10" eb="12">
      <t>ベット</t>
    </rPh>
    <rPh sb="12" eb="14">
      <t>エイギョウ</t>
    </rPh>
    <rPh sb="15" eb="17">
      <t>ソウダン</t>
    </rPh>
    <phoneticPr fontId="4"/>
  </si>
  <si>
    <t>入り目40ｍ</t>
    <rPh sb="0" eb="1">
      <t>イ</t>
    </rPh>
    <rPh sb="2" eb="3">
      <t>メ</t>
    </rPh>
    <phoneticPr fontId="4"/>
  </si>
  <si>
    <t>ラベル100m単位表示</t>
    <rPh sb="7" eb="9">
      <t>タンイ</t>
    </rPh>
    <rPh sb="9" eb="11">
      <t>ヒョウジ</t>
    </rPh>
    <phoneticPr fontId="4"/>
  </si>
  <si>
    <t>ｼﾞｸﾞｻﾞｸﾞｷｽﾞ1mm以下は展開図必要（微小ｷｽﾞあり記載）事前ｱﾅｳﾝｽ必要</t>
    <rPh sb="14" eb="16">
      <t>イカ</t>
    </rPh>
    <rPh sb="17" eb="20">
      <t>テンカイズ</t>
    </rPh>
    <rPh sb="20" eb="22">
      <t>ヒツヨウ</t>
    </rPh>
    <rPh sb="23" eb="25">
      <t>ビショウ</t>
    </rPh>
    <rPh sb="30" eb="32">
      <t>キサイ</t>
    </rPh>
    <rPh sb="33" eb="35">
      <t>ジゼン</t>
    </rPh>
    <rPh sb="40" eb="42">
      <t>ヒツヨウ</t>
    </rPh>
    <phoneticPr fontId="4"/>
  </si>
  <si>
    <t>ｱﾝｶｰ付着量目標値追加</t>
    <rPh sb="4" eb="6">
      <t>フチャク</t>
    </rPh>
    <rPh sb="6" eb="7">
      <t>リョウ</t>
    </rPh>
    <rPh sb="7" eb="10">
      <t>モクヒョウチ</t>
    </rPh>
    <rPh sb="10" eb="12">
      <t>ツイカ</t>
    </rPh>
    <phoneticPr fontId="4"/>
  </si>
  <si>
    <t>6”FWP1700㎜</t>
    <phoneticPr fontId="4"/>
  </si>
  <si>
    <t>ｱﾝｶｰ付着量目標値追加　原反端部検査追加</t>
    <rPh sb="4" eb="6">
      <t>フチャク</t>
    </rPh>
    <rPh sb="6" eb="7">
      <t>リョウ</t>
    </rPh>
    <rPh sb="7" eb="10">
      <t>モクヒョウチ</t>
    </rPh>
    <rPh sb="10" eb="12">
      <t>ツイカ</t>
    </rPh>
    <rPh sb="13" eb="15">
      <t>ゲンタン</t>
    </rPh>
    <rPh sb="15" eb="17">
      <t>タンブ</t>
    </rPh>
    <rPh sb="17" eb="19">
      <t>ケンサ</t>
    </rPh>
    <rPh sb="19" eb="21">
      <t>ツイカ</t>
    </rPh>
    <phoneticPr fontId="4"/>
  </si>
  <si>
    <t>6”FWP1600㎜</t>
    <phoneticPr fontId="4"/>
  </si>
  <si>
    <t>ｱﾝｶｰ付着量目標値追加　原反端部検査追加 コア幅修正</t>
    <rPh sb="4" eb="6">
      <t>フチャク</t>
    </rPh>
    <rPh sb="6" eb="7">
      <t>リョウ</t>
    </rPh>
    <rPh sb="7" eb="10">
      <t>モクヒョウチ</t>
    </rPh>
    <rPh sb="10" eb="12">
      <t>ツイカ</t>
    </rPh>
    <rPh sb="13" eb="15">
      <t>ゲンタン</t>
    </rPh>
    <rPh sb="15" eb="17">
      <t>タンブ</t>
    </rPh>
    <rPh sb="17" eb="19">
      <t>ケンサ</t>
    </rPh>
    <rPh sb="19" eb="21">
      <t>ツイカ</t>
    </rPh>
    <rPh sb="24" eb="25">
      <t>ハバ</t>
    </rPh>
    <rPh sb="25" eb="27">
      <t>シュウセイ</t>
    </rPh>
    <phoneticPr fontId="4"/>
  </si>
  <si>
    <t>ｱﾝｶｰのみ塗工　目標値：Si1.3～1.5kcps</t>
    <rPh sb="6" eb="8">
      <t>トコウ</t>
    </rPh>
    <rPh sb="9" eb="12">
      <t>モクヒョウチ</t>
    </rPh>
    <phoneticPr fontId="4"/>
  </si>
  <si>
    <t>ｱﾝｶｰ付着量目標値変更</t>
    <rPh sb="4" eb="6">
      <t>フチャク</t>
    </rPh>
    <rPh sb="6" eb="7">
      <t>リョウ</t>
    </rPh>
    <rPh sb="7" eb="10">
      <t>モクヒョウチ</t>
    </rPh>
    <rPh sb="10" eb="12">
      <t>ヘンコウ</t>
    </rPh>
    <phoneticPr fontId="4"/>
  </si>
  <si>
    <t>ｽﾘｯﾄ行きの場合簡易梱包もしくは製品ｽﾄｯｶｰへ</t>
    <rPh sb="4" eb="5">
      <t>イ</t>
    </rPh>
    <rPh sb="7" eb="9">
      <t>バアイ</t>
    </rPh>
    <rPh sb="9" eb="11">
      <t>カンイ</t>
    </rPh>
    <rPh sb="11" eb="13">
      <t>コンポウ</t>
    </rPh>
    <rPh sb="17" eb="19">
      <t>セイヒン</t>
    </rPh>
    <phoneticPr fontId="4"/>
  </si>
  <si>
    <t>張力見直し、ｽﾘｯﾄ行き仕様追加</t>
    <rPh sb="0" eb="2">
      <t>チョウリョク</t>
    </rPh>
    <rPh sb="2" eb="4">
      <t>ミナオ</t>
    </rPh>
    <rPh sb="10" eb="11">
      <t>イ</t>
    </rPh>
    <rPh sb="12" eb="14">
      <t>シヨウ</t>
    </rPh>
    <rPh sb="14" eb="16">
      <t>ツイカ</t>
    </rPh>
    <phoneticPr fontId="4"/>
  </si>
  <si>
    <t>入り目長変更</t>
    <rPh sb="0" eb="1">
      <t>イ</t>
    </rPh>
    <rPh sb="2" eb="3">
      <t>メ</t>
    </rPh>
    <rPh sb="3" eb="4">
      <t>チョウ</t>
    </rPh>
    <rPh sb="4" eb="6">
      <t>ヘンコウ</t>
    </rPh>
    <phoneticPr fontId="4"/>
  </si>
  <si>
    <t>1045～1085</t>
    <phoneticPr fontId="4"/>
  </si>
  <si>
    <t>12400～12600</t>
    <phoneticPr fontId="4"/>
  </si>
  <si>
    <t>X62900B</t>
  </si>
  <si>
    <t>X62900B</t>
    <phoneticPr fontId="4"/>
  </si>
  <si>
    <t>原反投入幅長さ変更、塗料名修正</t>
    <rPh sb="0" eb="2">
      <t>ゲンタン</t>
    </rPh>
    <rPh sb="2" eb="4">
      <t>トウニュウ</t>
    </rPh>
    <rPh sb="4" eb="5">
      <t>ハバ</t>
    </rPh>
    <rPh sb="5" eb="6">
      <t>ナガ</t>
    </rPh>
    <rPh sb="7" eb="9">
      <t>ヘンコウ</t>
    </rPh>
    <rPh sb="10" eb="12">
      <t>トリョウ</t>
    </rPh>
    <rPh sb="12" eb="13">
      <t>メイ</t>
    </rPh>
    <rPh sb="13" eb="15">
      <t>シュウセイ</t>
    </rPh>
    <phoneticPr fontId="4"/>
  </si>
  <si>
    <t>540または1100</t>
    <phoneticPr fontId="4"/>
  </si>
  <si>
    <t>300または500</t>
    <phoneticPr fontId="4"/>
  </si>
  <si>
    <t>X42G</t>
    <phoneticPr fontId="4"/>
  </si>
  <si>
    <t>ﾆｯｶﾝ高萩</t>
    <rPh sb="4" eb="6">
      <t>タカハギ</t>
    </rPh>
    <phoneticPr fontId="4"/>
  </si>
  <si>
    <t>加工前塗料給液配管ﾄﾙｴﾝで1hr以上循環</t>
    <rPh sb="0" eb="2">
      <t>カコウ</t>
    </rPh>
    <rPh sb="2" eb="3">
      <t>マエ</t>
    </rPh>
    <rPh sb="3" eb="5">
      <t>トリョウ</t>
    </rPh>
    <rPh sb="5" eb="6">
      <t>キュウ</t>
    </rPh>
    <rPh sb="6" eb="7">
      <t>エキ</t>
    </rPh>
    <rPh sb="7" eb="9">
      <t>ハイカン</t>
    </rPh>
    <rPh sb="17" eb="19">
      <t>イジョウ</t>
    </rPh>
    <rPh sb="19" eb="21">
      <t>ジュンカン</t>
    </rPh>
    <phoneticPr fontId="4"/>
  </si>
  <si>
    <t>加工前調合用撹拌ﾍﾟﾗをﾄﾙｴﾝ+MEK洗浄</t>
    <rPh sb="0" eb="2">
      <t>カコウ</t>
    </rPh>
    <rPh sb="2" eb="3">
      <t>マエ</t>
    </rPh>
    <rPh sb="3" eb="6">
      <t>チョウゴウヨウ</t>
    </rPh>
    <rPh sb="6" eb="8">
      <t>カクハン</t>
    </rPh>
    <rPh sb="20" eb="22">
      <t>センジョウ</t>
    </rPh>
    <phoneticPr fontId="4"/>
  </si>
  <si>
    <t>※他塗材混入すると剥離力が大きく変動します</t>
    <rPh sb="1" eb="2">
      <t>タ</t>
    </rPh>
    <rPh sb="2" eb="4">
      <t>トザイ</t>
    </rPh>
    <rPh sb="4" eb="6">
      <t>コンニュウ</t>
    </rPh>
    <rPh sb="9" eb="11">
      <t>ハクリ</t>
    </rPh>
    <rPh sb="11" eb="12">
      <t>リョク</t>
    </rPh>
    <rPh sb="13" eb="14">
      <t>オオ</t>
    </rPh>
    <rPh sb="16" eb="18">
      <t>ヘンドウ</t>
    </rPh>
    <phoneticPr fontId="4"/>
  </si>
  <si>
    <t>540または1000</t>
    <phoneticPr fontId="4"/>
  </si>
  <si>
    <t>500または700</t>
    <phoneticPr fontId="4"/>
  </si>
  <si>
    <t>E20</t>
    <phoneticPr fontId="4"/>
  </si>
  <si>
    <t>栗村化学（ﾕﾙﾁｮﾝ）</t>
    <rPh sb="0" eb="2">
      <t>クリムラ</t>
    </rPh>
    <rPh sb="2" eb="4">
      <t>カガク</t>
    </rPh>
    <phoneticPr fontId="4"/>
  </si>
  <si>
    <t>白PETの為他廃棄物との混在NG</t>
    <rPh sb="0" eb="1">
      <t>シロ</t>
    </rPh>
    <rPh sb="5" eb="6">
      <t>タメ</t>
    </rPh>
    <rPh sb="6" eb="7">
      <t>タ</t>
    </rPh>
    <rPh sb="7" eb="10">
      <t>ハイキブツ</t>
    </rPh>
    <rPh sb="12" eb="14">
      <t>コンザイ</t>
    </rPh>
    <phoneticPr fontId="4"/>
  </si>
  <si>
    <t>白PETのため他製品とのﾛｽ巻き共有NG</t>
    <rPh sb="0" eb="1">
      <t>シロ</t>
    </rPh>
    <rPh sb="7" eb="8">
      <t>タ</t>
    </rPh>
    <rPh sb="8" eb="10">
      <t>セイヒン</t>
    </rPh>
    <rPh sb="14" eb="15">
      <t>マ</t>
    </rPh>
    <rPh sb="16" eb="18">
      <t>キョウユウ</t>
    </rPh>
    <phoneticPr fontId="4"/>
  </si>
  <si>
    <t>ﾅｶﾞｾｹﾑﾃｯｸ</t>
    <phoneticPr fontId="4"/>
  </si>
  <si>
    <t>ｽﾘｯﾄ</t>
    <phoneticPr fontId="4"/>
  </si>
  <si>
    <t>6”FWP1450㎜  ※輸出梱包時はABS1170mm使用</t>
    <rPh sb="13" eb="15">
      <t>ユシュツ</t>
    </rPh>
    <rPh sb="15" eb="17">
      <t>コンポウ</t>
    </rPh>
    <rPh sb="17" eb="18">
      <t>ジ</t>
    </rPh>
    <rPh sb="28" eb="30">
      <t>シヨウ</t>
    </rPh>
    <phoneticPr fontId="4"/>
  </si>
  <si>
    <t>1035or1040</t>
    <phoneticPr fontId="4"/>
  </si>
  <si>
    <t>国内：6/FWP　輸出：6/ABS</t>
    <rPh sb="0" eb="2">
      <t>コクナイ</t>
    </rPh>
    <rPh sb="9" eb="11">
      <t>ユシュツ</t>
    </rPh>
    <phoneticPr fontId="4"/>
  </si>
  <si>
    <t>原反幅仕様追加、輸出用ｺｱ材質及び長さ追加</t>
    <rPh sb="0" eb="2">
      <t>ゲンタン</t>
    </rPh>
    <rPh sb="2" eb="3">
      <t>ハバ</t>
    </rPh>
    <rPh sb="3" eb="5">
      <t>シヨウ</t>
    </rPh>
    <rPh sb="5" eb="7">
      <t>ツイカ</t>
    </rPh>
    <rPh sb="8" eb="11">
      <t>ユシュツヨウ</t>
    </rPh>
    <rPh sb="13" eb="15">
      <t>ザイシツ</t>
    </rPh>
    <rPh sb="15" eb="16">
      <t>オヨ</t>
    </rPh>
    <rPh sb="17" eb="18">
      <t>ナガ</t>
    </rPh>
    <rPh sb="19" eb="21">
      <t>ツイカ</t>
    </rPh>
    <phoneticPr fontId="4"/>
  </si>
  <si>
    <t>ABS1170幅ｺｱ使用（輸出梱包）時は端部ｺｱ入れるのみ</t>
    <rPh sb="7" eb="8">
      <t>ハバ</t>
    </rPh>
    <rPh sb="10" eb="12">
      <t>シヨウ</t>
    </rPh>
    <rPh sb="13" eb="15">
      <t>ユシュツ</t>
    </rPh>
    <rPh sb="15" eb="17">
      <t>コンポウ</t>
    </rPh>
    <rPh sb="18" eb="19">
      <t>ジ</t>
    </rPh>
    <rPh sb="20" eb="22">
      <t>タンブ</t>
    </rPh>
    <rPh sb="24" eb="25">
      <t>イ</t>
    </rPh>
    <phoneticPr fontId="4"/>
  </si>
  <si>
    <t>原反幅仕様追加、輸出用ｺｱ材質及び長さ追加、梱包仕様追加</t>
    <rPh sb="0" eb="2">
      <t>ゲンタン</t>
    </rPh>
    <rPh sb="2" eb="3">
      <t>ハバ</t>
    </rPh>
    <rPh sb="3" eb="5">
      <t>シヨウ</t>
    </rPh>
    <rPh sb="5" eb="7">
      <t>ツイカ</t>
    </rPh>
    <rPh sb="8" eb="11">
      <t>ユシュツヨウ</t>
    </rPh>
    <rPh sb="13" eb="15">
      <t>ザイシツ</t>
    </rPh>
    <rPh sb="15" eb="16">
      <t>オヨ</t>
    </rPh>
    <rPh sb="17" eb="18">
      <t>ナガ</t>
    </rPh>
    <rPh sb="19" eb="21">
      <t>ツイカ</t>
    </rPh>
    <rPh sb="22" eb="24">
      <t>コンポウ</t>
    </rPh>
    <rPh sb="24" eb="26">
      <t>シヨウ</t>
    </rPh>
    <rPh sb="26" eb="28">
      <t>ツイカ</t>
    </rPh>
    <phoneticPr fontId="4"/>
  </si>
  <si>
    <t>ﾀｯﾁ圧見直し</t>
    <rPh sb="3" eb="4">
      <t>アツ</t>
    </rPh>
    <rPh sb="4" eb="6">
      <t>ミナオ</t>
    </rPh>
    <phoneticPr fontId="4"/>
  </si>
  <si>
    <t>3M</t>
    <phoneticPr fontId="4"/>
  </si>
  <si>
    <t>＃400</t>
    <phoneticPr fontId="4"/>
  </si>
  <si>
    <t>#200</t>
    <phoneticPr fontId="4"/>
  </si>
  <si>
    <t>＃200</t>
    <phoneticPr fontId="4"/>
  </si>
  <si>
    <t>ﾒｯｼｭｻｲｽﾞ見直し/表記統一</t>
    <rPh sb="8" eb="10">
      <t>ミナオ</t>
    </rPh>
    <rPh sb="12" eb="14">
      <t>ヒョウキ</t>
    </rPh>
    <rPh sb="14" eb="16">
      <t>トウイツ</t>
    </rPh>
    <phoneticPr fontId="4"/>
  </si>
  <si>
    <t>製品ｻｲｽﾞ、ｵｰﾌﾞﾝ条件、加工速度更新</t>
    <rPh sb="0" eb="2">
      <t>セイヒン</t>
    </rPh>
    <rPh sb="12" eb="14">
      <t>ジョウケン</t>
    </rPh>
    <rPh sb="15" eb="17">
      <t>カコウ</t>
    </rPh>
    <rPh sb="17" eb="19">
      <t>ソクド</t>
    </rPh>
    <rPh sb="19" eb="21">
      <t>コウシン</t>
    </rPh>
    <phoneticPr fontId="4"/>
  </si>
  <si>
    <t>ｵｰﾌﾞﾝ風量見直し</t>
    <rPh sb="5" eb="7">
      <t>フウリョウ</t>
    </rPh>
    <rPh sb="7" eb="9">
      <t>ミナオ</t>
    </rPh>
    <phoneticPr fontId="4"/>
  </si>
  <si>
    <t>原反端面黒ﾃｰﾌﾟｻﾝﾌﾟﾘﾝｸﾞ削除（終了）</t>
    <rPh sb="0" eb="2">
      <t>ゲンタン</t>
    </rPh>
    <rPh sb="2" eb="4">
      <t>タンメン</t>
    </rPh>
    <rPh sb="4" eb="5">
      <t>クロ</t>
    </rPh>
    <rPh sb="17" eb="19">
      <t>サクジョ</t>
    </rPh>
    <rPh sb="20" eb="22">
      <t>シュウリョウ</t>
    </rPh>
    <phoneticPr fontId="4"/>
  </si>
  <si>
    <t>2ﾌﾟﾚ風量変更40→35HZ</t>
    <rPh sb="4" eb="6">
      <t>フウリョウ</t>
    </rPh>
    <rPh sb="6" eb="8">
      <t>ヘンコウ</t>
    </rPh>
    <phoneticPr fontId="4"/>
  </si>
  <si>
    <t>6”FWP1170mm</t>
    <phoneticPr fontId="4"/>
  </si>
  <si>
    <t>ｺｱｻｲｽﾞ見直し　短尺規格追加</t>
    <rPh sb="6" eb="8">
      <t>ミナオ</t>
    </rPh>
    <rPh sb="10" eb="12">
      <t>タンジャク</t>
    </rPh>
    <rPh sb="12" eb="14">
      <t>キカク</t>
    </rPh>
    <rPh sb="14" eb="16">
      <t>ツイカ</t>
    </rPh>
    <phoneticPr fontId="4"/>
  </si>
  <si>
    <t>±10</t>
    <phoneticPr fontId="4"/>
  </si>
  <si>
    <t>赤ﾃｰﾌﾟ5点止め(中央矢印ﾃｰﾌﾟ）</t>
    <rPh sb="0" eb="1">
      <t>アカ</t>
    </rPh>
    <rPh sb="6" eb="7">
      <t>テン</t>
    </rPh>
    <rPh sb="7" eb="8">
      <t>シ</t>
    </rPh>
    <rPh sb="10" eb="12">
      <t>チュウオウ</t>
    </rPh>
    <rPh sb="12" eb="14">
      <t>ヤジルシ</t>
    </rPh>
    <phoneticPr fontId="4"/>
  </si>
  <si>
    <t>透明ﾁｭｰﾌﾞ(梱包表層中央矢印ﾃｰﾌﾟ）</t>
    <rPh sb="0" eb="2">
      <t>トウメイ</t>
    </rPh>
    <rPh sb="8" eb="10">
      <t>コンポウ</t>
    </rPh>
    <rPh sb="10" eb="12">
      <t>ヒョウソウ</t>
    </rPh>
    <rPh sb="12" eb="14">
      <t>チュウオウ</t>
    </rPh>
    <rPh sb="14" eb="16">
      <t>ヤジルシ</t>
    </rPh>
    <phoneticPr fontId="4"/>
  </si>
  <si>
    <t>梱包仕様変更</t>
    <rPh sb="0" eb="2">
      <t>コンポウ</t>
    </rPh>
    <rPh sb="2" eb="4">
      <t>シヨウ</t>
    </rPh>
    <rPh sb="4" eb="6">
      <t>ヘンコウ</t>
    </rPh>
    <phoneticPr fontId="4"/>
  </si>
  <si>
    <t>透明ｼｰﾄ1200mm使用</t>
    <rPh sb="0" eb="2">
      <t>トウメイ</t>
    </rPh>
    <rPh sb="11" eb="13">
      <t>シヨウ</t>
    </rPh>
    <phoneticPr fontId="4"/>
  </si>
  <si>
    <t>梱包仕様見直し　透明ｼｰﾄに変更</t>
    <rPh sb="0" eb="2">
      <t>コンポウ</t>
    </rPh>
    <rPh sb="2" eb="4">
      <t>シヨウ</t>
    </rPh>
    <rPh sb="4" eb="6">
      <t>ミナオ</t>
    </rPh>
    <rPh sb="8" eb="10">
      <t>トウメイ</t>
    </rPh>
    <rPh sb="14" eb="16">
      <t>ヘンコウ</t>
    </rPh>
    <phoneticPr fontId="4"/>
  </si>
  <si>
    <t>透明ｼｰﾄ1000mm使用</t>
    <rPh sb="0" eb="2">
      <t>トウメイ</t>
    </rPh>
    <rPh sb="11" eb="13">
      <t>シヨウ</t>
    </rPh>
    <phoneticPr fontId="4"/>
  </si>
  <si>
    <t>ｺｱ仕様変更　FWP→ABS</t>
    <rPh sb="2" eb="4">
      <t>シヨウ</t>
    </rPh>
    <rPh sb="4" eb="6">
      <t>ヘンコウ</t>
    </rPh>
    <phoneticPr fontId="4"/>
  </si>
  <si>
    <t>輸出仕様ｺｱ追加、短尺使用変更、欠点取り扱い追加</t>
    <rPh sb="0" eb="2">
      <t>ユシュツ</t>
    </rPh>
    <rPh sb="2" eb="4">
      <t>シヨウ</t>
    </rPh>
    <rPh sb="6" eb="8">
      <t>ツイカ</t>
    </rPh>
    <rPh sb="9" eb="11">
      <t>タンジャク</t>
    </rPh>
    <rPh sb="11" eb="13">
      <t>シヨウ</t>
    </rPh>
    <rPh sb="13" eb="15">
      <t>ヘンコウ</t>
    </rPh>
    <rPh sb="16" eb="18">
      <t>ケッテン</t>
    </rPh>
    <rPh sb="18" eb="19">
      <t>ト</t>
    </rPh>
    <rPh sb="20" eb="21">
      <t>アツカ</t>
    </rPh>
    <rPh sb="22" eb="24">
      <t>ツイカ</t>
    </rPh>
    <phoneticPr fontId="4"/>
  </si>
  <si>
    <t>6”FWP1450㎜　輸出用はABSｺｱ使用</t>
    <rPh sb="11" eb="14">
      <t>ユシュツヨウ</t>
    </rPh>
    <rPh sb="20" eb="22">
      <t>シヨウ</t>
    </rPh>
    <phoneticPr fontId="4"/>
  </si>
  <si>
    <t>短尺不可　5000ｍ以上で伺い必要</t>
    <rPh sb="0" eb="1">
      <t>タン</t>
    </rPh>
    <rPh sb="1" eb="2">
      <t>ジャク</t>
    </rPh>
    <rPh sb="2" eb="4">
      <t>フカ</t>
    </rPh>
    <rPh sb="10" eb="12">
      <t>イジョウ</t>
    </rPh>
    <rPh sb="13" eb="14">
      <t>ウカガ</t>
    </rPh>
    <rPh sb="15" eb="17">
      <t>ヒツヨウ</t>
    </rPh>
    <phoneticPr fontId="4"/>
  </si>
  <si>
    <t>透明ｼｰﾄ</t>
    <rPh sb="0" eb="2">
      <t>トウメイ</t>
    </rPh>
    <phoneticPr fontId="4"/>
  </si>
  <si>
    <t>製造条件一覧運用手順</t>
    <phoneticPr fontId="4"/>
  </si>
  <si>
    <t>製造条件一覧運用手順</t>
    <phoneticPr fontId="5"/>
  </si>
  <si>
    <t>直出し、半直、ｽﾘｯﾄ</t>
    <rPh sb="0" eb="1">
      <t>チョク</t>
    </rPh>
    <rPh sb="1" eb="2">
      <t>ダ</t>
    </rPh>
    <rPh sb="4" eb="5">
      <t>ハン</t>
    </rPh>
    <rPh sb="5" eb="6">
      <t>チョク</t>
    </rPh>
    <phoneticPr fontId="4"/>
  </si>
  <si>
    <t>※半直品は加工速度230m/min</t>
    <rPh sb="1" eb="2">
      <t>ハン</t>
    </rPh>
    <rPh sb="2" eb="3">
      <t>チョク</t>
    </rPh>
    <rPh sb="3" eb="4">
      <t>ヒン</t>
    </rPh>
    <rPh sb="5" eb="7">
      <t>カコウ</t>
    </rPh>
    <rPh sb="7" eb="9">
      <t>ソクド</t>
    </rPh>
    <phoneticPr fontId="4"/>
  </si>
  <si>
    <t>半直品時の加工速度追加</t>
    <rPh sb="0" eb="1">
      <t>ハン</t>
    </rPh>
    <rPh sb="1" eb="2">
      <t>チョク</t>
    </rPh>
    <rPh sb="2" eb="3">
      <t>ヒン</t>
    </rPh>
    <rPh sb="3" eb="4">
      <t>ジ</t>
    </rPh>
    <rPh sb="5" eb="7">
      <t>カコウ</t>
    </rPh>
    <rPh sb="7" eb="9">
      <t>ソクド</t>
    </rPh>
    <rPh sb="9" eb="11">
      <t>ツイカ</t>
    </rPh>
    <phoneticPr fontId="4"/>
  </si>
  <si>
    <t>短尺2000ｍ以上で2000m区切り（2000、4000、6000ｍ）入り目は20m</t>
    <rPh sb="0" eb="2">
      <t>タンジャク</t>
    </rPh>
    <rPh sb="7" eb="9">
      <t>イジョウ</t>
    </rPh>
    <rPh sb="15" eb="17">
      <t>クギ</t>
    </rPh>
    <rPh sb="35" eb="36">
      <t>イ</t>
    </rPh>
    <rPh sb="37" eb="38">
      <t>メ</t>
    </rPh>
    <phoneticPr fontId="4"/>
  </si>
  <si>
    <t>短尺2000ｍ以上（入り目は20m）</t>
    <rPh sb="0" eb="2">
      <t>タンジャク</t>
    </rPh>
    <rPh sb="7" eb="9">
      <t>イジョウ</t>
    </rPh>
    <rPh sb="10" eb="11">
      <t>イ</t>
    </rPh>
    <rPh sb="12" eb="13">
      <t>メ</t>
    </rPh>
    <phoneticPr fontId="4"/>
  </si>
  <si>
    <t>短尺規格長詳細追記</t>
    <rPh sb="0" eb="2">
      <t>タンジャク</t>
    </rPh>
    <rPh sb="2" eb="4">
      <t>キカク</t>
    </rPh>
    <rPh sb="4" eb="5">
      <t>チョウ</t>
    </rPh>
    <rPh sb="5" eb="7">
      <t>ショウサイ</t>
    </rPh>
    <rPh sb="7" eb="9">
      <t>ツイキ</t>
    </rPh>
    <phoneticPr fontId="4"/>
  </si>
  <si>
    <t>原反表層ふくれｼﾞﾜ→塗布抜け発生注意</t>
    <rPh sb="0" eb="1">
      <t>ゲン</t>
    </rPh>
    <rPh sb="1" eb="2">
      <t>タン</t>
    </rPh>
    <rPh sb="2" eb="4">
      <t>ヒョウソウ</t>
    </rPh>
    <rPh sb="10" eb="12">
      <t>トフ</t>
    </rPh>
    <rPh sb="11" eb="13">
      <t>トフ</t>
    </rPh>
    <rPh sb="13" eb="14">
      <t>ヌ</t>
    </rPh>
    <rPh sb="15" eb="17">
      <t>ハッセイ</t>
    </rPh>
    <rPh sb="17" eb="19">
      <t>チュウイ</t>
    </rPh>
    <phoneticPr fontId="4"/>
  </si>
  <si>
    <t>周期ｷｽﾞに関する規格追記</t>
    <rPh sb="0" eb="2">
      <t>シュウキ</t>
    </rPh>
    <rPh sb="6" eb="7">
      <t>カン</t>
    </rPh>
    <rPh sb="9" eb="11">
      <t>キカク</t>
    </rPh>
    <rPh sb="11" eb="13">
      <t>ツイキ</t>
    </rPh>
    <phoneticPr fontId="4"/>
  </si>
  <si>
    <t>原反取り位置　１番位置の投入禁止（帯電対策）</t>
    <rPh sb="0" eb="2">
      <t>ゲンタン</t>
    </rPh>
    <rPh sb="2" eb="3">
      <t>ト</t>
    </rPh>
    <rPh sb="4" eb="6">
      <t>イチ</t>
    </rPh>
    <rPh sb="8" eb="9">
      <t>バン</t>
    </rPh>
    <rPh sb="9" eb="11">
      <t>イチ</t>
    </rPh>
    <rPh sb="12" eb="14">
      <t>トウニュウ</t>
    </rPh>
    <rPh sb="14" eb="16">
      <t>キンシ</t>
    </rPh>
    <rPh sb="17" eb="19">
      <t>タイデン</t>
    </rPh>
    <rPh sb="19" eb="21">
      <t>タイサク</t>
    </rPh>
    <phoneticPr fontId="4"/>
  </si>
  <si>
    <t>原反取り位置での投入制限項目追加</t>
    <rPh sb="0" eb="2">
      <t>ゲンタン</t>
    </rPh>
    <rPh sb="2" eb="3">
      <t>ト</t>
    </rPh>
    <rPh sb="4" eb="6">
      <t>イチ</t>
    </rPh>
    <rPh sb="8" eb="10">
      <t>トウニュウ</t>
    </rPh>
    <rPh sb="10" eb="12">
      <t>セイゲン</t>
    </rPh>
    <rPh sb="12" eb="14">
      <t>コウモク</t>
    </rPh>
    <rPh sb="14" eb="16">
      <t>ツイカ</t>
    </rPh>
    <phoneticPr fontId="4"/>
  </si>
  <si>
    <t>ｽﾌﾟﾗｲｽ対策追記</t>
    <rPh sb="6" eb="8">
      <t>タイサク</t>
    </rPh>
    <rPh sb="8" eb="10">
      <t>ツイキ</t>
    </rPh>
    <phoneticPr fontId="4"/>
  </si>
  <si>
    <t>半直出し</t>
    <rPh sb="0" eb="1">
      <t>ハン</t>
    </rPh>
    <rPh sb="1" eb="3">
      <t>チョクシュツ</t>
    </rPh>
    <phoneticPr fontId="4"/>
  </si>
  <si>
    <t>製品仕様誤記載修正　直出→半直</t>
    <rPh sb="0" eb="2">
      <t>セイヒン</t>
    </rPh>
    <rPh sb="2" eb="4">
      <t>シヨウ</t>
    </rPh>
    <rPh sb="4" eb="5">
      <t>ゴ</t>
    </rPh>
    <rPh sb="5" eb="7">
      <t>キサイ</t>
    </rPh>
    <rPh sb="7" eb="9">
      <t>シュウセイ</t>
    </rPh>
    <rPh sb="10" eb="11">
      <t>チョク</t>
    </rPh>
    <rPh sb="11" eb="12">
      <t>ダ</t>
    </rPh>
    <rPh sb="13" eb="14">
      <t>ハン</t>
    </rPh>
    <rPh sb="14" eb="15">
      <t>チョク</t>
    </rPh>
    <phoneticPr fontId="4"/>
  </si>
  <si>
    <t>コア仕様修正</t>
    <rPh sb="2" eb="4">
      <t>シヨウ</t>
    </rPh>
    <rPh sb="4" eb="6">
      <t>シュウセイ</t>
    </rPh>
    <phoneticPr fontId="4"/>
  </si>
  <si>
    <t>梱包形態修正、特記事項追加</t>
    <rPh sb="0" eb="2">
      <t>コンポウ</t>
    </rPh>
    <rPh sb="2" eb="4">
      <t>ケイタイ</t>
    </rPh>
    <rPh sb="4" eb="6">
      <t>シュウセイ</t>
    </rPh>
    <rPh sb="7" eb="9">
      <t>トッキ</t>
    </rPh>
    <rPh sb="9" eb="11">
      <t>ジコウ</t>
    </rPh>
    <rPh sb="11" eb="13">
      <t>ツイカ</t>
    </rPh>
    <phoneticPr fontId="4"/>
  </si>
  <si>
    <t>表層赤ﾃｰﾌﾟ5点止め</t>
    <rPh sb="0" eb="2">
      <t>ヒョウソウ</t>
    </rPh>
    <rPh sb="2" eb="3">
      <t>アカ</t>
    </rPh>
    <rPh sb="8" eb="9">
      <t>テン</t>
    </rPh>
    <rPh sb="9" eb="10">
      <t>ト</t>
    </rPh>
    <phoneticPr fontId="4"/>
  </si>
  <si>
    <t>透明ﾁｭｰﾌﾞ　※ﾏｼﾞｯｸ記載禁止</t>
    <rPh sb="0" eb="2">
      <t>トウメイ</t>
    </rPh>
    <rPh sb="14" eb="16">
      <t>キサイ</t>
    </rPh>
    <rPh sb="16" eb="18">
      <t>キンシ</t>
    </rPh>
    <phoneticPr fontId="4"/>
  </si>
  <si>
    <t>ｽﾀｰﾄ前NO1ｵｰﾌﾞﾝ出口冷却ﾛｰﾙ清掃（ｸﾚｰﾑ対策）</t>
    <rPh sb="4" eb="5">
      <t>マエ</t>
    </rPh>
    <rPh sb="13" eb="15">
      <t>デグチ</t>
    </rPh>
    <rPh sb="15" eb="17">
      <t>レイキャク</t>
    </rPh>
    <rPh sb="20" eb="22">
      <t>セイソウ</t>
    </rPh>
    <rPh sb="27" eb="29">
      <t>タイサク</t>
    </rPh>
    <phoneticPr fontId="4"/>
  </si>
  <si>
    <t>4000m以上（3900mまで短尺合格可/それ以下は要短尺伺い）</t>
    <rPh sb="5" eb="7">
      <t>イジョウ</t>
    </rPh>
    <rPh sb="15" eb="17">
      <t>タンジャク</t>
    </rPh>
    <rPh sb="17" eb="19">
      <t>ゴウカク</t>
    </rPh>
    <rPh sb="19" eb="20">
      <t>カ</t>
    </rPh>
    <rPh sb="23" eb="25">
      <t>イカ</t>
    </rPh>
    <rPh sb="26" eb="27">
      <t>ヨウ</t>
    </rPh>
    <rPh sb="27" eb="28">
      <t>タン</t>
    </rPh>
    <rPh sb="28" eb="29">
      <t>シャク</t>
    </rPh>
    <rPh sb="29" eb="30">
      <t>ウカガ</t>
    </rPh>
    <phoneticPr fontId="4"/>
  </si>
  <si>
    <t>原反端面粘着ﾛｰﾙで清掃</t>
    <rPh sb="0" eb="2">
      <t>ゲンタン</t>
    </rPh>
    <rPh sb="2" eb="4">
      <t>タンメン</t>
    </rPh>
    <rPh sb="4" eb="6">
      <t>ネンチャク</t>
    </rPh>
    <rPh sb="10" eb="12">
      <t>セイソウ</t>
    </rPh>
    <phoneticPr fontId="4"/>
  </si>
  <si>
    <t>加工ｼﾘｰｽﾞ1本目ｽﾀｰﾄ部で2m外観検査し作業日誌に実施記録を記載</t>
    <rPh sb="0" eb="2">
      <t>カコウ</t>
    </rPh>
    <rPh sb="8" eb="9">
      <t>ホン</t>
    </rPh>
    <rPh sb="9" eb="10">
      <t>メ</t>
    </rPh>
    <rPh sb="14" eb="15">
      <t>ブ</t>
    </rPh>
    <rPh sb="18" eb="20">
      <t>ガイカン</t>
    </rPh>
    <rPh sb="20" eb="22">
      <t>ケンサ</t>
    </rPh>
    <rPh sb="23" eb="25">
      <t>サギョウ</t>
    </rPh>
    <rPh sb="25" eb="27">
      <t>ニッシ</t>
    </rPh>
    <rPh sb="28" eb="30">
      <t>ジッシ</t>
    </rPh>
    <rPh sb="30" eb="32">
      <t>キロク</t>
    </rPh>
    <rPh sb="33" eb="35">
      <t>キサイ</t>
    </rPh>
    <phoneticPr fontId="4"/>
  </si>
  <si>
    <t>原反端面清掃とｽﾀｰﾄ外観検査追記</t>
    <rPh sb="0" eb="2">
      <t>ゲンタン</t>
    </rPh>
    <rPh sb="2" eb="4">
      <t>タンメン</t>
    </rPh>
    <rPh sb="4" eb="6">
      <t>セイソウ</t>
    </rPh>
    <rPh sb="11" eb="13">
      <t>ガイカン</t>
    </rPh>
    <rPh sb="13" eb="15">
      <t>ケンサ</t>
    </rPh>
    <rPh sb="15" eb="17">
      <t>ツイキ</t>
    </rPh>
    <phoneticPr fontId="4"/>
  </si>
  <si>
    <t>a</t>
    <phoneticPr fontId="4"/>
  </si>
  <si>
    <t>zzzz</t>
    <phoneticPr fontId="4"/>
  </si>
  <si>
    <t>TK07</t>
    <phoneticPr fontId="4"/>
  </si>
  <si>
    <t>直出し</t>
    <rPh sb="0" eb="1">
      <t>チョク</t>
    </rPh>
    <rPh sb="1" eb="2">
      <t>ダ</t>
    </rPh>
    <phoneticPr fontId="4"/>
  </si>
  <si>
    <t>XD500P</t>
    <phoneticPr fontId="4"/>
  </si>
  <si>
    <t>LTC761</t>
    <phoneticPr fontId="4"/>
  </si>
  <si>
    <t>LTC303E</t>
    <phoneticPr fontId="4"/>
  </si>
  <si>
    <t>SRX212CAT</t>
    <phoneticPr fontId="4"/>
  </si>
  <si>
    <t>ﾄﾙｴﾝ</t>
    <phoneticPr fontId="4"/>
  </si>
  <si>
    <t>ｎﾍﾌﾟﾀﾝ</t>
    <phoneticPr fontId="4"/>
  </si>
  <si>
    <t>-</t>
    <phoneticPr fontId="4"/>
  </si>
  <si>
    <t>№31</t>
    <phoneticPr fontId="4"/>
  </si>
  <si>
    <t>-</t>
    <phoneticPr fontId="4"/>
  </si>
  <si>
    <t>表層赤ﾃｰﾌﾟ3点止め</t>
    <rPh sb="0" eb="2">
      <t>ヒョウソウ</t>
    </rPh>
    <rPh sb="2" eb="3">
      <t>アカ</t>
    </rPh>
    <rPh sb="8" eb="9">
      <t>テン</t>
    </rPh>
    <rPh sb="9" eb="10">
      <t>ト</t>
    </rPh>
    <phoneticPr fontId="4"/>
  </si>
  <si>
    <t>透明ﾁｭｰﾌﾞ　矢印ﾏｼﾞｯｸ記載</t>
    <rPh sb="0" eb="2">
      <t>トウメイ</t>
    </rPh>
    <rPh sb="8" eb="10">
      <t>ヤジルシ</t>
    </rPh>
    <rPh sb="15" eb="17">
      <t>キサイ</t>
    </rPh>
    <phoneticPr fontId="4"/>
  </si>
  <si>
    <t>入り目10m以上</t>
    <rPh sb="0" eb="1">
      <t>イ</t>
    </rPh>
    <rPh sb="2" eb="3">
      <t>メ</t>
    </rPh>
    <rPh sb="6" eb="8">
      <t>イジョウ</t>
    </rPh>
    <phoneticPr fontId="4"/>
  </si>
  <si>
    <t>2000m以上（1990m以下は要短尺伺い）</t>
    <rPh sb="5" eb="7">
      <t>イジョウ</t>
    </rPh>
    <rPh sb="13" eb="15">
      <t>イカ</t>
    </rPh>
    <rPh sb="16" eb="17">
      <t>ヨウ</t>
    </rPh>
    <rPh sb="17" eb="18">
      <t>タン</t>
    </rPh>
    <rPh sb="18" eb="19">
      <t>シャク</t>
    </rPh>
    <rPh sb="19" eb="20">
      <t>ウカガ</t>
    </rPh>
    <phoneticPr fontId="4"/>
  </si>
  <si>
    <t>ﾁｭｰﾌﾞ端部ｺｱ内側へ折込み</t>
    <rPh sb="5" eb="7">
      <t>タンブ</t>
    </rPh>
    <rPh sb="9" eb="11">
      <t>ウチガワ</t>
    </rPh>
    <rPh sb="12" eb="14">
      <t>オリコ</t>
    </rPh>
    <phoneticPr fontId="4"/>
  </si>
  <si>
    <t>梱包ﾁｭｰﾌﾞ端面処理変更</t>
    <rPh sb="0" eb="2">
      <t>コンポウ</t>
    </rPh>
    <rPh sb="7" eb="9">
      <t>タンメン</t>
    </rPh>
    <rPh sb="9" eb="11">
      <t>ショリ</t>
    </rPh>
    <rPh sb="11" eb="13">
      <t>ヘンコウ</t>
    </rPh>
    <phoneticPr fontId="4"/>
  </si>
  <si>
    <t>NO1ｵｰﾌﾞﾝ温度条件変更</t>
    <rPh sb="8" eb="10">
      <t>オンド</t>
    </rPh>
    <rPh sb="10" eb="12">
      <t>ジョウケン</t>
    </rPh>
    <rPh sb="12" eb="14">
      <t>ヘンコウ</t>
    </rPh>
    <phoneticPr fontId="4"/>
  </si>
  <si>
    <t>№40</t>
  </si>
  <si>
    <t>№20</t>
  </si>
  <si>
    <t>2000or4000</t>
    <phoneticPr fontId="4"/>
  </si>
  <si>
    <t>ｽﾘｯﾄまたは直出し</t>
    <rPh sb="7" eb="8">
      <t>チョク</t>
    </rPh>
    <rPh sb="8" eb="9">
      <t>ダ</t>
    </rPh>
    <phoneticPr fontId="4"/>
  </si>
  <si>
    <t>4200or4300</t>
    <phoneticPr fontId="4"/>
  </si>
  <si>
    <t>6”FWP1270㎜</t>
    <phoneticPr fontId="4"/>
  </si>
  <si>
    <t>短尺直出し品2000ｍ以上、ｽﾘｯﾄ品は1500ｍ以上（その他別途相談）</t>
    <rPh sb="0" eb="2">
      <t>タンジャク</t>
    </rPh>
    <rPh sb="2" eb="3">
      <t>チョク</t>
    </rPh>
    <rPh sb="3" eb="4">
      <t>ダ</t>
    </rPh>
    <rPh sb="5" eb="6">
      <t>ヒン</t>
    </rPh>
    <rPh sb="11" eb="13">
      <t>イジョウ</t>
    </rPh>
    <rPh sb="18" eb="19">
      <t>ヒン</t>
    </rPh>
    <rPh sb="25" eb="27">
      <t>イジョウ</t>
    </rPh>
    <rPh sb="30" eb="31">
      <t>タ</t>
    </rPh>
    <rPh sb="31" eb="33">
      <t>ベット</t>
    </rPh>
    <rPh sb="33" eb="35">
      <t>ソウダン</t>
    </rPh>
    <phoneticPr fontId="4"/>
  </si>
  <si>
    <t>塗工面誤記載修正</t>
    <rPh sb="0" eb="2">
      <t>トコウ</t>
    </rPh>
    <rPh sb="2" eb="3">
      <t>メン</t>
    </rPh>
    <rPh sb="3" eb="4">
      <t>ゴ</t>
    </rPh>
    <rPh sb="4" eb="6">
      <t>キサイ</t>
    </rPh>
    <rPh sb="6" eb="8">
      <t>シュウセイ</t>
    </rPh>
    <phoneticPr fontId="4"/>
  </si>
  <si>
    <t>FWP/1450</t>
    <phoneticPr fontId="4"/>
  </si>
  <si>
    <t>巻取ｺｱ幅修正</t>
    <rPh sb="0" eb="2">
      <t>マキトリ</t>
    </rPh>
    <rPh sb="4" eb="5">
      <t>ハバ</t>
    </rPh>
    <rPh sb="5" eb="7">
      <t>シュウセイ</t>
    </rPh>
    <phoneticPr fontId="4"/>
  </si>
  <si>
    <t>12,300、16,300</t>
    <phoneticPr fontId="4"/>
  </si>
  <si>
    <t>ｵｼﾚｰﾄｷｽﾞ1mm以下はﾕｰｻﾞｰ事前ｱﾅｳﾝｽ必要</t>
    <rPh sb="11" eb="13">
      <t>イカ</t>
    </rPh>
    <rPh sb="19" eb="21">
      <t>ジゼン</t>
    </rPh>
    <rPh sb="26" eb="28">
      <t>ヒツヨウ</t>
    </rPh>
    <phoneticPr fontId="4"/>
  </si>
  <si>
    <t>ﾋﾟｯﾁｷｽﾞ1mm以下はﾕｰｻﾞｰ事前ｱﾅｳﾝｽ必要</t>
    <rPh sb="10" eb="12">
      <t>イカ</t>
    </rPh>
    <rPh sb="18" eb="20">
      <t>ジゼン</t>
    </rPh>
    <rPh sb="25" eb="27">
      <t>ヒツヨウ</t>
    </rPh>
    <phoneticPr fontId="4"/>
  </si>
  <si>
    <t>規格内ｷｽﾞ一旦保留削除</t>
    <rPh sb="0" eb="2">
      <t>キカク</t>
    </rPh>
    <rPh sb="2" eb="3">
      <t>ナイ</t>
    </rPh>
    <rPh sb="6" eb="8">
      <t>イッタン</t>
    </rPh>
    <rPh sb="8" eb="10">
      <t>ホリュウ</t>
    </rPh>
    <rPh sb="10" eb="12">
      <t>サクジョ</t>
    </rPh>
    <phoneticPr fontId="4"/>
  </si>
  <si>
    <t>ｱｳﾄﾌｨｰﾄﾞ張力修正</t>
    <rPh sb="8" eb="10">
      <t>チョウリョク</t>
    </rPh>
    <rPh sb="10" eb="12">
      <t>シュウセイ</t>
    </rPh>
    <phoneticPr fontId="4"/>
  </si>
  <si>
    <t>ﾁｭｰﾝﾊﾟﾈﾙ設定変更追記</t>
    <rPh sb="8" eb="10">
      <t>セッテイ</t>
    </rPh>
    <rPh sb="10" eb="12">
      <t>ヘンコウ</t>
    </rPh>
    <rPh sb="12" eb="14">
      <t>ツイキ</t>
    </rPh>
    <phoneticPr fontId="4"/>
  </si>
  <si>
    <t>原反ｻｲｽﾞ追加</t>
    <rPh sb="0" eb="2">
      <t>ゲンタン</t>
    </rPh>
    <rPh sb="6" eb="8">
      <t>ツイカ</t>
    </rPh>
    <phoneticPr fontId="4"/>
  </si>
  <si>
    <t>2mm以上の蛍光灯で見える周期ｷｽﾞ無き事</t>
    <rPh sb="3" eb="5">
      <t>イジョウ</t>
    </rPh>
    <rPh sb="6" eb="9">
      <t>ケイコウトウ</t>
    </rPh>
    <rPh sb="10" eb="11">
      <t>ミ</t>
    </rPh>
    <rPh sb="13" eb="15">
      <t>シュウキ</t>
    </rPh>
    <rPh sb="18" eb="19">
      <t>ナ</t>
    </rPh>
    <rPh sb="20" eb="21">
      <t>コト</t>
    </rPh>
    <phoneticPr fontId="4"/>
  </si>
  <si>
    <t>周期ｷｽﾞ規格見直し1mm→2mm</t>
    <rPh sb="0" eb="2">
      <t>シュウキ</t>
    </rPh>
    <rPh sb="5" eb="7">
      <t>キカク</t>
    </rPh>
    <rPh sb="7" eb="9">
      <t>ミナオ</t>
    </rPh>
    <phoneticPr fontId="4"/>
  </si>
  <si>
    <t>原反幅修正</t>
    <rPh sb="0" eb="2">
      <t>ゲンタン</t>
    </rPh>
    <rPh sb="2" eb="3">
      <t>ハバ</t>
    </rPh>
    <rPh sb="3" eb="5">
      <t>シュウセイ</t>
    </rPh>
    <phoneticPr fontId="4"/>
  </si>
  <si>
    <t>5.0μm</t>
    <phoneticPr fontId="4"/>
  </si>
  <si>
    <t>1.0μm</t>
    <phoneticPr fontId="4"/>
  </si>
  <si>
    <t>ｼﾘｺﾝﾌｨﾙﾀｰ更新6→5μ</t>
    <rPh sb="9" eb="11">
      <t>コウシン</t>
    </rPh>
    <phoneticPr fontId="4"/>
  </si>
  <si>
    <t>ｱﾝｶｰﾌｨﾙﾀｰ更新1μ</t>
    <rPh sb="9" eb="11">
      <t>コウシン</t>
    </rPh>
    <phoneticPr fontId="4"/>
  </si>
  <si>
    <t>1100～1500</t>
    <phoneticPr fontId="4"/>
  </si>
  <si>
    <t>№50</t>
    <phoneticPr fontId="4"/>
  </si>
  <si>
    <t>6”FWP1170～1700㎜</t>
    <phoneticPr fontId="4"/>
  </si>
  <si>
    <t>幅違い追加、透過検知器条件変更、ｺｱｻｲｽﾞ変更</t>
    <rPh sb="0" eb="1">
      <t>ハバ</t>
    </rPh>
    <rPh sb="1" eb="2">
      <t>チガ</t>
    </rPh>
    <rPh sb="3" eb="5">
      <t>ツイカ</t>
    </rPh>
    <rPh sb="6" eb="8">
      <t>トウカ</t>
    </rPh>
    <rPh sb="8" eb="11">
      <t>ケンチキ</t>
    </rPh>
    <rPh sb="11" eb="13">
      <t>ジョウケン</t>
    </rPh>
    <rPh sb="13" eb="15">
      <t>ヘンコウ</t>
    </rPh>
    <rPh sb="22" eb="24">
      <t>ヘンコウ</t>
    </rPh>
    <phoneticPr fontId="4"/>
  </si>
  <si>
    <t>8450～8500</t>
    <phoneticPr fontId="4"/>
  </si>
  <si>
    <t>原反長追記</t>
    <rPh sb="0" eb="2">
      <t>ゲンタン</t>
    </rPh>
    <rPh sb="2" eb="3">
      <t>チョウ</t>
    </rPh>
    <rPh sb="3" eb="5">
      <t>ツイキ</t>
    </rPh>
    <phoneticPr fontId="4"/>
  </si>
  <si>
    <t>4000～6500</t>
    <phoneticPr fontId="4"/>
  </si>
  <si>
    <t>ｽﾘｯﾄ</t>
    <phoneticPr fontId="4"/>
  </si>
  <si>
    <t>栗村化学</t>
    <rPh sb="0" eb="2">
      <t>クリムラ</t>
    </rPh>
    <rPh sb="2" eb="4">
      <t>カガク</t>
    </rPh>
    <phoneticPr fontId="4"/>
  </si>
  <si>
    <t>新規登録</t>
    <rPh sb="0" eb="2">
      <t>シンキ</t>
    </rPh>
    <rPh sb="2" eb="4">
      <t>トウロク</t>
    </rPh>
    <phoneticPr fontId="4"/>
  </si>
  <si>
    <t>SY(09）</t>
  </si>
  <si>
    <t>SY(09）</t>
    <phoneticPr fontId="4"/>
  </si>
  <si>
    <t>SY（19）</t>
  </si>
  <si>
    <t>SY（19）</t>
    <phoneticPr fontId="4"/>
  </si>
  <si>
    <t>SY（18）BS</t>
  </si>
  <si>
    <t>SY（18）BS</t>
    <phoneticPr fontId="4"/>
  </si>
  <si>
    <t>540または1100</t>
  </si>
  <si>
    <t>300または500</t>
  </si>
  <si>
    <t>540または1000</t>
  </si>
  <si>
    <t>500または700</t>
  </si>
  <si>
    <t>TK07</t>
  </si>
  <si>
    <t>1100～1500</t>
  </si>
  <si>
    <t>2000or4000</t>
  </si>
  <si>
    <t>塗布量基準値変更</t>
    <rPh sb="0" eb="2">
      <t>トフ</t>
    </rPh>
    <rPh sb="2" eb="3">
      <t>リョウ</t>
    </rPh>
    <rPh sb="3" eb="6">
      <t>キジュンチ</t>
    </rPh>
    <rPh sb="6" eb="8">
      <t>ヘンコウ</t>
    </rPh>
    <phoneticPr fontId="4"/>
  </si>
  <si>
    <t>8450～8500</t>
  </si>
  <si>
    <t>6”FWP1600㎜</t>
    <phoneticPr fontId="4"/>
  </si>
  <si>
    <t>NO2-1ｵｰﾌﾞﾝ　ｶﾞｽ濃度対策で45Hz</t>
    <rPh sb="14" eb="16">
      <t>ノウド</t>
    </rPh>
    <rPh sb="16" eb="18">
      <t>タイサク</t>
    </rPh>
    <phoneticPr fontId="4"/>
  </si>
  <si>
    <t>ｶﾞｽ濃度対策風量NO2-1変更</t>
    <rPh sb="3" eb="5">
      <t>ノウド</t>
    </rPh>
    <rPh sb="5" eb="7">
      <t>タイサク</t>
    </rPh>
    <rPh sb="7" eb="9">
      <t>フウリョウ</t>
    </rPh>
    <rPh sb="14" eb="16">
      <t>ヘンコウ</t>
    </rPh>
    <phoneticPr fontId="4"/>
  </si>
  <si>
    <t>塗布量注意事項特記追加</t>
    <rPh sb="0" eb="2">
      <t>トフ</t>
    </rPh>
    <rPh sb="2" eb="3">
      <t>リョウ</t>
    </rPh>
    <rPh sb="3" eb="5">
      <t>チュウイ</t>
    </rPh>
    <rPh sb="5" eb="7">
      <t>ジコウ</t>
    </rPh>
    <rPh sb="7" eb="9">
      <t>トッキ</t>
    </rPh>
    <rPh sb="9" eb="11">
      <t>ツイカ</t>
    </rPh>
    <phoneticPr fontId="4"/>
  </si>
  <si>
    <t>加工最終製品塗布量上昇注意！少ない残塗料で塗らないこと！</t>
    <rPh sb="0" eb="2">
      <t>カコウ</t>
    </rPh>
    <rPh sb="2" eb="4">
      <t>サイシュウ</t>
    </rPh>
    <rPh sb="4" eb="6">
      <t>セイヒン</t>
    </rPh>
    <rPh sb="6" eb="8">
      <t>トフ</t>
    </rPh>
    <rPh sb="8" eb="9">
      <t>リョウ</t>
    </rPh>
    <rPh sb="9" eb="11">
      <t>ジョウショウ</t>
    </rPh>
    <rPh sb="11" eb="13">
      <t>チュウイ</t>
    </rPh>
    <rPh sb="14" eb="15">
      <t>スク</t>
    </rPh>
    <rPh sb="17" eb="18">
      <t>ザン</t>
    </rPh>
    <rPh sb="18" eb="20">
      <t>トリョウ</t>
    </rPh>
    <rPh sb="21" eb="22">
      <t>ヌ</t>
    </rPh>
    <phoneticPr fontId="4"/>
  </si>
  <si>
    <t>1.0μm</t>
  </si>
  <si>
    <t>±0.02</t>
  </si>
  <si>
    <t>条件新規作成</t>
    <rPh sb="0" eb="2">
      <t>ジョウケン</t>
    </rPh>
    <rPh sb="2" eb="4">
      <t>シンキ</t>
    </rPh>
    <rPh sb="4" eb="6">
      <t>サクセイ</t>
    </rPh>
    <phoneticPr fontId="4"/>
  </si>
  <si>
    <t>25・38</t>
    <phoneticPr fontId="4"/>
  </si>
  <si>
    <t>加工速度変更</t>
    <rPh sb="0" eb="2">
      <t>カコウ</t>
    </rPh>
    <rPh sb="2" eb="4">
      <t>ソクド</t>
    </rPh>
    <rPh sb="4" eb="6">
      <t>ヘンコウ</t>
    </rPh>
    <phoneticPr fontId="4"/>
  </si>
  <si>
    <t>加工速度変更、#25追加</t>
    <rPh sb="0" eb="2">
      <t>カコウ</t>
    </rPh>
    <rPh sb="2" eb="4">
      <t>ソクド</t>
    </rPh>
    <rPh sb="4" eb="6">
      <t>ヘンコウ</t>
    </rPh>
    <rPh sb="10" eb="12">
      <t>ツイカ</t>
    </rPh>
    <phoneticPr fontId="4"/>
  </si>
  <si>
    <t>Si塗布量基準変更</t>
    <rPh sb="2" eb="4">
      <t>トフ</t>
    </rPh>
    <rPh sb="4" eb="5">
      <t>リョウ</t>
    </rPh>
    <rPh sb="5" eb="7">
      <t>キジュン</t>
    </rPh>
    <rPh sb="7" eb="9">
      <t>ヘンコウ</t>
    </rPh>
    <phoneticPr fontId="4"/>
  </si>
  <si>
    <t>日榮新化</t>
    <rPh sb="0" eb="2">
      <t>ニチエイ</t>
    </rPh>
    <rPh sb="2" eb="4">
      <t>シンカ</t>
    </rPh>
    <phoneticPr fontId="4"/>
  </si>
  <si>
    <t>日榮新化</t>
    <phoneticPr fontId="4"/>
  </si>
  <si>
    <t>日榮新化</t>
    <phoneticPr fontId="4"/>
  </si>
  <si>
    <t>日榮新化</t>
    <phoneticPr fontId="4"/>
  </si>
  <si>
    <t>蛇行防止の為　原反取り位置合わせること</t>
    <rPh sb="0" eb="2">
      <t>ダコウ</t>
    </rPh>
    <rPh sb="2" eb="4">
      <t>ボウシ</t>
    </rPh>
    <rPh sb="5" eb="6">
      <t>タメ</t>
    </rPh>
    <rPh sb="7" eb="9">
      <t>ゲンタン</t>
    </rPh>
    <rPh sb="9" eb="10">
      <t>ト</t>
    </rPh>
    <rPh sb="11" eb="13">
      <t>イチ</t>
    </rPh>
    <rPh sb="13" eb="14">
      <t>ア</t>
    </rPh>
    <phoneticPr fontId="4"/>
  </si>
  <si>
    <t>原反投入順序指示追加</t>
    <rPh sb="0" eb="2">
      <t>ゲンタン</t>
    </rPh>
    <rPh sb="2" eb="4">
      <t>トウニュウ</t>
    </rPh>
    <rPh sb="4" eb="6">
      <t>ジュンジョ</t>
    </rPh>
    <rPh sb="6" eb="8">
      <t>シジ</t>
    </rPh>
    <rPh sb="8" eb="10">
      <t>ツイカ</t>
    </rPh>
    <phoneticPr fontId="4"/>
  </si>
  <si>
    <t>2400～3200</t>
    <phoneticPr fontId="4"/>
  </si>
  <si>
    <t>2400～3200</t>
    <phoneticPr fontId="4"/>
  </si>
  <si>
    <t>原反投入長見直し</t>
    <rPh sb="0" eb="2">
      <t>ゲンタン</t>
    </rPh>
    <rPh sb="2" eb="4">
      <t>トウニュウ</t>
    </rPh>
    <rPh sb="4" eb="5">
      <t>チョウ</t>
    </rPh>
    <rPh sb="5" eb="7">
      <t>ミナオ</t>
    </rPh>
    <phoneticPr fontId="4"/>
  </si>
  <si>
    <t>ﾕｰｻﾞｰ社名変更に伴う改定</t>
    <rPh sb="5" eb="7">
      <t>シャメイ</t>
    </rPh>
    <rPh sb="7" eb="9">
      <t>ヘンコウ</t>
    </rPh>
    <rPh sb="10" eb="11">
      <t>トモナ</t>
    </rPh>
    <rPh sb="12" eb="14">
      <t>カイテイ</t>
    </rPh>
    <phoneticPr fontId="4"/>
  </si>
  <si>
    <t>ｽﾘｯﾄ</t>
    <phoneticPr fontId="4"/>
  </si>
  <si>
    <t>新規作成</t>
    <rPh sb="0" eb="2">
      <t>シンキ</t>
    </rPh>
    <rPh sb="2" eb="4">
      <t>サクセイ</t>
    </rPh>
    <phoneticPr fontId="4"/>
  </si>
  <si>
    <t>端部ｺｱ内へ押し込む　赤ﾃｰﾌﾟ無し</t>
    <rPh sb="0" eb="2">
      <t>タンブ</t>
    </rPh>
    <rPh sb="4" eb="5">
      <t>ナイ</t>
    </rPh>
    <rPh sb="6" eb="7">
      <t>オ</t>
    </rPh>
    <rPh sb="8" eb="9">
      <t>コ</t>
    </rPh>
    <rPh sb="11" eb="12">
      <t>アカ</t>
    </rPh>
    <rPh sb="16" eb="17">
      <t>ナ</t>
    </rPh>
    <phoneticPr fontId="4"/>
  </si>
  <si>
    <t>梱包ﾌｨﾙﾑ見直し</t>
    <rPh sb="0" eb="2">
      <t>コンポウ</t>
    </rPh>
    <rPh sb="6" eb="8">
      <t>ミナオ</t>
    </rPh>
    <phoneticPr fontId="4"/>
  </si>
  <si>
    <t>6”FWP1450㎜</t>
    <phoneticPr fontId="4"/>
  </si>
  <si>
    <t>ｺｱｻｲｽﾞ変更</t>
    <rPh sb="6" eb="8">
      <t>ヘンコウ</t>
    </rPh>
    <phoneticPr fontId="4"/>
  </si>
  <si>
    <t>ﾀﾞｳﾝﾛｰﾙ高さ調整　-2mm</t>
    <rPh sb="7" eb="8">
      <t>タカ</t>
    </rPh>
    <rPh sb="9" eb="11">
      <t>チョウセイ</t>
    </rPh>
    <phoneticPr fontId="4"/>
  </si>
  <si>
    <t>ﾀﾞｳﾝﾛｰﾙ調整　特記追加</t>
    <rPh sb="7" eb="9">
      <t>チョウセイ</t>
    </rPh>
    <rPh sb="10" eb="12">
      <t>トッキ</t>
    </rPh>
    <rPh sb="12" eb="14">
      <t>ツイカ</t>
    </rPh>
    <phoneticPr fontId="4"/>
  </si>
  <si>
    <t>ｼﾞｮｲﾝﾄｼﾜ製品表層目視確認</t>
    <rPh sb="8" eb="10">
      <t>セイヒン</t>
    </rPh>
    <rPh sb="10" eb="12">
      <t>ヒョウソウ</t>
    </rPh>
    <rPh sb="12" eb="14">
      <t>モクシ</t>
    </rPh>
    <rPh sb="14" eb="16">
      <t>カクニン</t>
    </rPh>
    <phoneticPr fontId="4"/>
  </si>
  <si>
    <t>停止時にﾘｰﾄﾞｼﾞｮｲﾝﾄ巻き込まないよう停止する事</t>
    <rPh sb="0" eb="2">
      <t>テイシ</t>
    </rPh>
    <rPh sb="2" eb="3">
      <t>ジ</t>
    </rPh>
    <rPh sb="14" eb="15">
      <t>マ</t>
    </rPh>
    <rPh sb="16" eb="17">
      <t>コ</t>
    </rPh>
    <rPh sb="22" eb="24">
      <t>テイシ</t>
    </rPh>
    <rPh sb="26" eb="27">
      <t>コト</t>
    </rPh>
    <phoneticPr fontId="4"/>
  </si>
  <si>
    <t>表層ｼﾜ検査追記、停機時注意事項追加</t>
    <rPh sb="0" eb="2">
      <t>ヒョウソウ</t>
    </rPh>
    <rPh sb="4" eb="6">
      <t>ケンサ</t>
    </rPh>
    <rPh sb="6" eb="8">
      <t>ツイキ</t>
    </rPh>
    <rPh sb="9" eb="11">
      <t>テイキ</t>
    </rPh>
    <rPh sb="11" eb="12">
      <t>ジ</t>
    </rPh>
    <rPh sb="12" eb="14">
      <t>チュウイ</t>
    </rPh>
    <rPh sb="14" eb="16">
      <t>ジコウ</t>
    </rPh>
    <rPh sb="16" eb="18">
      <t>ツイカ</t>
    </rPh>
    <phoneticPr fontId="4"/>
  </si>
  <si>
    <t>端部赤ﾃｰﾌﾟ巻き　1170mmの場合ｺｱ内に入れる</t>
    <rPh sb="0" eb="2">
      <t>タンブ</t>
    </rPh>
    <rPh sb="2" eb="3">
      <t>アカ</t>
    </rPh>
    <rPh sb="7" eb="8">
      <t>マ</t>
    </rPh>
    <rPh sb="17" eb="19">
      <t>バアイ</t>
    </rPh>
    <rPh sb="21" eb="22">
      <t>ナイ</t>
    </rPh>
    <rPh sb="23" eb="24">
      <t>イ</t>
    </rPh>
    <phoneticPr fontId="4"/>
  </si>
  <si>
    <t>1170mm幅の梱包形態追記</t>
    <rPh sb="6" eb="7">
      <t>ハバ</t>
    </rPh>
    <rPh sb="8" eb="10">
      <t>コンポウ</t>
    </rPh>
    <rPh sb="10" eb="12">
      <t>ケイタイ</t>
    </rPh>
    <rPh sb="12" eb="14">
      <t>ツイキ</t>
    </rPh>
    <phoneticPr fontId="4"/>
  </si>
  <si>
    <t>12200～12400</t>
    <phoneticPr fontId="4"/>
  </si>
  <si>
    <t>ﾁｭｰﾌﾞｺｱ内側に折込み（1000mmﾁｭｰﾌﾞ）</t>
    <rPh sb="7" eb="9">
      <t>ウチガワ</t>
    </rPh>
    <rPh sb="10" eb="12">
      <t>オリコ</t>
    </rPh>
    <phoneticPr fontId="4"/>
  </si>
  <si>
    <t>梱包形態ﾁｭｰﾌﾞｻｲｽﾞ追記</t>
    <rPh sb="0" eb="2">
      <t>コンポウ</t>
    </rPh>
    <rPh sb="2" eb="4">
      <t>ケイタイ</t>
    </rPh>
    <rPh sb="13" eb="15">
      <t>ツイキ</t>
    </rPh>
    <phoneticPr fontId="4"/>
  </si>
  <si>
    <t>1040～1110</t>
    <phoneticPr fontId="4"/>
  </si>
  <si>
    <t>6”ABS1055㎜～1170mm</t>
    <phoneticPr fontId="4"/>
  </si>
  <si>
    <t>製品幅、製品幅変更、原反長変更、ｺｱ幅変更</t>
    <rPh sb="0" eb="2">
      <t>セイヒン</t>
    </rPh>
    <rPh sb="2" eb="3">
      <t>ハバ</t>
    </rPh>
    <rPh sb="4" eb="6">
      <t>セイヒン</t>
    </rPh>
    <rPh sb="6" eb="7">
      <t>ハバ</t>
    </rPh>
    <rPh sb="7" eb="9">
      <t>ヘンコウ</t>
    </rPh>
    <rPh sb="10" eb="12">
      <t>ゲンタン</t>
    </rPh>
    <rPh sb="12" eb="13">
      <t>チョウ</t>
    </rPh>
    <rPh sb="13" eb="15">
      <t>ヘンコウ</t>
    </rPh>
    <rPh sb="18" eb="19">
      <t>ハバ</t>
    </rPh>
    <rPh sb="19" eb="21">
      <t>ヘンコウ</t>
    </rPh>
    <phoneticPr fontId="4"/>
  </si>
  <si>
    <t>4200～4300</t>
    <phoneticPr fontId="4"/>
  </si>
  <si>
    <t>6100～6200</t>
    <phoneticPr fontId="4"/>
  </si>
  <si>
    <t>原反長変更</t>
    <rPh sb="0" eb="2">
      <t>ゲンタン</t>
    </rPh>
    <rPh sb="2" eb="3">
      <t>チョウ</t>
    </rPh>
    <rPh sb="3" eb="5">
      <t>ヘンコウ</t>
    </rPh>
    <phoneticPr fontId="4"/>
  </si>
  <si>
    <t>12300～12400</t>
    <phoneticPr fontId="4"/>
  </si>
  <si>
    <t>停止時8350ｍで繰出しｽﾌﾟﾗｲｽし8420mで停止</t>
    <rPh sb="0" eb="2">
      <t>テイシ</t>
    </rPh>
    <rPh sb="2" eb="3">
      <t>ジ</t>
    </rPh>
    <rPh sb="9" eb="11">
      <t>クリダ</t>
    </rPh>
    <rPh sb="25" eb="27">
      <t>テイシ</t>
    </rPh>
    <phoneticPr fontId="4"/>
  </si>
  <si>
    <t>ｼﾘｺﾝ循環ﾎﾟﾝﾌﾟﾌｨﾙﾀｰ(µm)修正</t>
    <rPh sb="20" eb="22">
      <t>シュウセイ</t>
    </rPh>
    <phoneticPr fontId="4"/>
  </si>
  <si>
    <t>1050or1100</t>
    <phoneticPr fontId="4"/>
  </si>
  <si>
    <t>1060or1110</t>
    <phoneticPr fontId="4"/>
  </si>
  <si>
    <t>製品幅追加1050幅</t>
    <rPh sb="0" eb="2">
      <t>セイヒン</t>
    </rPh>
    <rPh sb="2" eb="3">
      <t>ハバ</t>
    </rPh>
    <rPh sb="3" eb="5">
      <t>ツイカ</t>
    </rPh>
    <rPh sb="9" eb="10">
      <t>ハバ</t>
    </rPh>
    <phoneticPr fontId="4"/>
  </si>
  <si>
    <t>巻芯ﾃｰﾌﾟ跡対策の為原反ｷﾞﾘｷﾞﾘまで塗らないこと</t>
    <rPh sb="0" eb="1">
      <t>マ</t>
    </rPh>
    <rPh sb="1" eb="2">
      <t>シン</t>
    </rPh>
    <rPh sb="6" eb="7">
      <t>アト</t>
    </rPh>
    <rPh sb="7" eb="9">
      <t>タイサク</t>
    </rPh>
    <rPh sb="10" eb="11">
      <t>タメ</t>
    </rPh>
    <rPh sb="11" eb="13">
      <t>ゲンタン</t>
    </rPh>
    <rPh sb="21" eb="22">
      <t>ヌ</t>
    </rPh>
    <phoneticPr fontId="4"/>
  </si>
  <si>
    <t>特記事項4追加</t>
    <rPh sb="0" eb="2">
      <t>トッキ</t>
    </rPh>
    <rPh sb="2" eb="4">
      <t>ジコウ</t>
    </rPh>
    <rPh sb="5" eb="7">
      <t>ツイカ</t>
    </rPh>
    <phoneticPr fontId="4"/>
  </si>
  <si>
    <t>住友電工ﾌﾟﾘﾝﾄｻｰｷｯﾄ</t>
    <rPh sb="0" eb="2">
      <t>スミトモ</t>
    </rPh>
    <rPh sb="2" eb="4">
      <t>デンコウ</t>
    </rPh>
    <phoneticPr fontId="4"/>
  </si>
  <si>
    <t>新規ﾕｰｻﾞｰ追加</t>
    <rPh sb="0" eb="2">
      <t>シンキ</t>
    </rPh>
    <rPh sb="7" eb="9">
      <t>ツイカ</t>
    </rPh>
    <phoneticPr fontId="4"/>
  </si>
  <si>
    <t>梱包形態修正</t>
    <rPh sb="0" eb="2">
      <t>コンポウ</t>
    </rPh>
    <rPh sb="2" eb="4">
      <t>ケイタイ</t>
    </rPh>
    <rPh sb="4" eb="6">
      <t>シュウセイ</t>
    </rPh>
    <phoneticPr fontId="4"/>
  </si>
  <si>
    <t>入り目追記40m</t>
    <rPh sb="0" eb="1">
      <t>イ</t>
    </rPh>
    <rPh sb="2" eb="3">
      <t>メ</t>
    </rPh>
    <rPh sb="3" eb="5">
      <t>ツイキ</t>
    </rPh>
    <phoneticPr fontId="4"/>
  </si>
  <si>
    <t>1030・1050</t>
    <phoneticPr fontId="4"/>
  </si>
  <si>
    <t>1037・1057</t>
    <phoneticPr fontId="4"/>
  </si>
  <si>
    <t>1030幅追加</t>
    <rPh sb="4" eb="5">
      <t>ハバ</t>
    </rPh>
    <rPh sb="5" eb="7">
      <t>ツイカ</t>
    </rPh>
    <phoneticPr fontId="4"/>
  </si>
  <si>
    <t>ｽﾘｷｽﾞ5mm以内</t>
    <rPh sb="8" eb="10">
      <t>イナイ</t>
    </rPh>
    <phoneticPr fontId="4"/>
  </si>
  <si>
    <t>S28（S27)</t>
    <phoneticPr fontId="4"/>
  </si>
  <si>
    <t>S28（S27)</t>
    <phoneticPr fontId="4"/>
  </si>
  <si>
    <t>1045～1120</t>
    <phoneticPr fontId="4"/>
  </si>
  <si>
    <t>入り目40m</t>
    <rPh sb="0" eb="1">
      <t>イ</t>
    </rPh>
    <rPh sb="2" eb="3">
      <t>メ</t>
    </rPh>
    <phoneticPr fontId="4"/>
  </si>
  <si>
    <t>入り目追記</t>
    <rPh sb="0" eb="1">
      <t>イ</t>
    </rPh>
    <rPh sb="2" eb="3">
      <t>メ</t>
    </rPh>
    <rPh sb="3" eb="5">
      <t>ツイキ</t>
    </rPh>
    <phoneticPr fontId="4"/>
  </si>
  <si>
    <t>900・970</t>
    <phoneticPr fontId="4"/>
  </si>
  <si>
    <t>原反幅追加</t>
    <rPh sb="0" eb="2">
      <t>ゲンタン</t>
    </rPh>
    <rPh sb="2" eb="3">
      <t>ハバ</t>
    </rPh>
    <rPh sb="3" eb="5">
      <t>ツイカ</t>
    </rPh>
    <phoneticPr fontId="4"/>
  </si>
  <si>
    <t>短尺4200m以上</t>
    <rPh sb="0" eb="2">
      <t>タンジャク</t>
    </rPh>
    <rPh sb="7" eb="9">
      <t>イジョウ</t>
    </rPh>
    <phoneticPr fontId="4"/>
  </si>
  <si>
    <t>短尺規格見直し</t>
    <rPh sb="0" eb="2">
      <t>タンジャク</t>
    </rPh>
    <rPh sb="2" eb="4">
      <t>キカク</t>
    </rPh>
    <rPh sb="4" eb="6">
      <t>ミナオ</t>
    </rPh>
    <phoneticPr fontId="4"/>
  </si>
  <si>
    <t>ﾘｰﾄﾞｼﾞｮｲﾝﾄ巻き込まないように停機する</t>
    <rPh sb="10" eb="11">
      <t>マ</t>
    </rPh>
    <rPh sb="12" eb="13">
      <t>コ</t>
    </rPh>
    <rPh sb="19" eb="21">
      <t>テイキ</t>
    </rPh>
    <phoneticPr fontId="4"/>
  </si>
  <si>
    <t>停止時5950mで繰出しｽﾌﾟﾗｲｽ6040mで停止</t>
    <rPh sb="0" eb="2">
      <t>テイシ</t>
    </rPh>
    <rPh sb="2" eb="3">
      <t>ジ</t>
    </rPh>
    <rPh sb="9" eb="11">
      <t>クリダ</t>
    </rPh>
    <rPh sb="24" eb="26">
      <t>テイシ</t>
    </rPh>
    <phoneticPr fontId="4"/>
  </si>
  <si>
    <t>特記事項6,7追加</t>
    <rPh sb="0" eb="2">
      <t>トッキ</t>
    </rPh>
    <rPh sb="2" eb="4">
      <t>ジコウ</t>
    </rPh>
    <rPh sb="7" eb="9">
      <t>ツイカ</t>
    </rPh>
    <phoneticPr fontId="4"/>
  </si>
  <si>
    <t>短尺3200m以上</t>
    <rPh sb="0" eb="2">
      <t>タンジャク</t>
    </rPh>
    <rPh sb="7" eb="9">
      <t>イジョウ</t>
    </rPh>
    <phoneticPr fontId="4"/>
  </si>
  <si>
    <t>-</t>
    <phoneticPr fontId="4"/>
  </si>
  <si>
    <t>-</t>
    <phoneticPr fontId="4"/>
  </si>
  <si>
    <t>短尺9600mまで（それ以下は別途協議）</t>
    <rPh sb="0" eb="1">
      <t>タン</t>
    </rPh>
    <rPh sb="1" eb="2">
      <t>ジャク</t>
    </rPh>
    <rPh sb="12" eb="14">
      <t>イカ</t>
    </rPh>
    <rPh sb="15" eb="17">
      <t>ベット</t>
    </rPh>
    <rPh sb="17" eb="19">
      <t>キョウギ</t>
    </rPh>
    <phoneticPr fontId="4"/>
  </si>
  <si>
    <t>入り目50ｍ以上</t>
    <rPh sb="0" eb="1">
      <t>イ</t>
    </rPh>
    <rPh sb="2" eb="3">
      <t>メ</t>
    </rPh>
    <rPh sb="6" eb="8">
      <t>イジョウ</t>
    </rPh>
    <phoneticPr fontId="4"/>
  </si>
  <si>
    <t>先行ｻﾝﾌﾟﾙ採取</t>
    <rPh sb="0" eb="2">
      <t>センコウ</t>
    </rPh>
    <rPh sb="7" eb="9">
      <t>サイシュ</t>
    </rPh>
    <phoneticPr fontId="4"/>
  </si>
  <si>
    <t>条件見直し実施</t>
    <rPh sb="0" eb="2">
      <t>ジョウケン</t>
    </rPh>
    <rPh sb="2" eb="4">
      <t>ミナオ</t>
    </rPh>
    <rPh sb="5" eb="7">
      <t>ジッシ</t>
    </rPh>
    <phoneticPr fontId="4"/>
  </si>
  <si>
    <t>特記７参照</t>
    <rPh sb="0" eb="2">
      <t>トッキ</t>
    </rPh>
    <rPh sb="3" eb="5">
      <t>サンショウ</t>
    </rPh>
    <phoneticPr fontId="4"/>
  </si>
  <si>
    <t>国内：6’FWP1450㎜　輸出：６’ABS1170mm</t>
    <rPh sb="0" eb="2">
      <t>コクナイ</t>
    </rPh>
    <rPh sb="14" eb="16">
      <t>ユシュツ</t>
    </rPh>
    <phoneticPr fontId="4"/>
  </si>
  <si>
    <t>国内：6’FWP1450㎜　輸出：6’ABS1170mm</t>
    <rPh sb="0" eb="2">
      <t>コクナイ</t>
    </rPh>
    <rPh sb="14" eb="16">
      <t>ユシュツ</t>
    </rPh>
    <phoneticPr fontId="4"/>
  </si>
  <si>
    <t>輸出時のｺｱｻｲｽﾞ追加</t>
    <rPh sb="0" eb="2">
      <t>ユシュツ</t>
    </rPh>
    <rPh sb="2" eb="3">
      <t>ジ</t>
    </rPh>
    <rPh sb="10" eb="12">
      <t>ツイカ</t>
    </rPh>
    <phoneticPr fontId="4"/>
  </si>
  <si>
    <t>繰出し方向修正</t>
    <rPh sb="0" eb="2">
      <t>クリダ</t>
    </rPh>
    <rPh sb="3" eb="5">
      <t>ホウコウ</t>
    </rPh>
    <rPh sb="5" eb="7">
      <t>シュウセイ</t>
    </rPh>
    <phoneticPr fontId="4"/>
  </si>
  <si>
    <t>6”FWP1320㎜（ABSも可）</t>
    <rPh sb="15" eb="16">
      <t>カ</t>
    </rPh>
    <phoneticPr fontId="4"/>
  </si>
  <si>
    <t>透明ﾁｭｰﾌﾞ+ﾐﾗｰﾏｯﾄ</t>
    <rPh sb="0" eb="2">
      <t>トウメイ</t>
    </rPh>
    <phoneticPr fontId="4"/>
  </si>
  <si>
    <t>端部ｺｱ内に入れる</t>
    <rPh sb="0" eb="2">
      <t>タンブ</t>
    </rPh>
    <rPh sb="4" eb="5">
      <t>ナイ</t>
    </rPh>
    <rPh sb="6" eb="7">
      <t>イ</t>
    </rPh>
    <phoneticPr fontId="4"/>
  </si>
  <si>
    <t>ｺｱ仕様、梱包見直し</t>
    <rPh sb="2" eb="4">
      <t>シヨウ</t>
    </rPh>
    <rPh sb="5" eb="7">
      <t>コンポウ</t>
    </rPh>
    <rPh sb="7" eb="9">
      <t>ミナオ</t>
    </rPh>
    <phoneticPr fontId="4"/>
  </si>
  <si>
    <t>透過欠点検知器使用条件変更NO4→NO11</t>
    <rPh sb="0" eb="2">
      <t>トウカ</t>
    </rPh>
    <rPh sb="2" eb="4">
      <t>ケッテン</t>
    </rPh>
    <rPh sb="4" eb="7">
      <t>ケンチキ</t>
    </rPh>
    <rPh sb="7" eb="9">
      <t>シヨウ</t>
    </rPh>
    <rPh sb="9" eb="11">
      <t>ジョウケン</t>
    </rPh>
    <rPh sb="11" eb="13">
      <t>ヘンコウ</t>
    </rPh>
    <phoneticPr fontId="4"/>
  </si>
  <si>
    <t>NO2乾燥機内張力変更11→10（幅縮対策）開発笠原確認済</t>
    <rPh sb="3" eb="6">
      <t>カンソウキ</t>
    </rPh>
    <rPh sb="6" eb="7">
      <t>ナイ</t>
    </rPh>
    <rPh sb="7" eb="9">
      <t>チョウリョク</t>
    </rPh>
    <rPh sb="9" eb="11">
      <t>ヘンコウ</t>
    </rPh>
    <rPh sb="17" eb="18">
      <t>ハバ</t>
    </rPh>
    <rPh sb="18" eb="19">
      <t>チヂミ</t>
    </rPh>
    <rPh sb="19" eb="21">
      <t>タイサク</t>
    </rPh>
    <rPh sb="22" eb="24">
      <t>カイハツ</t>
    </rPh>
    <rPh sb="24" eb="26">
      <t>カサハラ</t>
    </rPh>
    <rPh sb="26" eb="28">
      <t>カクニン</t>
    </rPh>
    <rPh sb="28" eb="29">
      <t>ズ</t>
    </rPh>
    <phoneticPr fontId="4"/>
  </si>
  <si>
    <t>535・1330</t>
    <phoneticPr fontId="4"/>
  </si>
  <si>
    <t>2000・6000</t>
    <phoneticPr fontId="4"/>
  </si>
  <si>
    <t>1135・1335</t>
    <phoneticPr fontId="4"/>
  </si>
  <si>
    <t>製品仕様ｻｲｽﾞ/原反ｻｲｽﾞ追加</t>
    <rPh sb="0" eb="2">
      <t>セイヒン</t>
    </rPh>
    <rPh sb="2" eb="4">
      <t>シヨウ</t>
    </rPh>
    <rPh sb="9" eb="11">
      <t>ゲンタン</t>
    </rPh>
    <rPh sb="15" eb="17">
      <t>ツイカ</t>
    </rPh>
    <phoneticPr fontId="4"/>
  </si>
  <si>
    <t>250※特記参照</t>
    <rPh sb="4" eb="6">
      <t>トッキ</t>
    </rPh>
    <rPh sb="6" eb="8">
      <t>サンショウ</t>
    </rPh>
    <phoneticPr fontId="4"/>
  </si>
  <si>
    <t>直出し</t>
    <rPh sb="0" eb="1">
      <t>チョク</t>
    </rPh>
    <rPh sb="1" eb="2">
      <t>ダ</t>
    </rPh>
    <phoneticPr fontId="3"/>
  </si>
  <si>
    <t>フジコピアン</t>
  </si>
  <si>
    <t>外</t>
    <rPh sb="0" eb="1">
      <t>ソト</t>
    </rPh>
    <phoneticPr fontId="3"/>
  </si>
  <si>
    <t>下出し</t>
    <rPh sb="0" eb="1">
      <t>シタ</t>
    </rPh>
    <rPh sb="1" eb="2">
      <t>ダ</t>
    </rPh>
    <phoneticPr fontId="3"/>
  </si>
  <si>
    <t>準備</t>
    <rPh sb="0" eb="2">
      <t>ジュンビ</t>
    </rPh>
    <phoneticPr fontId="3"/>
  </si>
  <si>
    <t>連動</t>
    <rPh sb="0" eb="2">
      <t>レンドウ</t>
    </rPh>
    <phoneticPr fontId="3"/>
  </si>
  <si>
    <t>切</t>
    <rPh sb="0" eb="1">
      <t>キリ</t>
    </rPh>
    <phoneticPr fontId="3"/>
  </si>
  <si>
    <t>単独</t>
    <rPh sb="0" eb="2">
      <t>タンドク</t>
    </rPh>
    <phoneticPr fontId="3"/>
  </si>
  <si>
    <t>No2ﾁｬﾝﾊﾞｰﾘﾀｰﾝ中央ｺｯｸ：半分閉め</t>
    <rPh sb="13" eb="15">
      <t>チュウオウ</t>
    </rPh>
    <rPh sb="19" eb="20">
      <t>ハン</t>
    </rPh>
    <rPh sb="20" eb="21">
      <t>ブン</t>
    </rPh>
    <rPh sb="21" eb="22">
      <t>シ</t>
    </rPh>
    <phoneticPr fontId="3"/>
  </si>
  <si>
    <t>検査ｻﾝﾌﾟﾙ1本：5m</t>
  </si>
  <si>
    <t>付着量測定（X線）</t>
    <rPh sb="0" eb="2">
      <t>フチャク</t>
    </rPh>
    <rPh sb="2" eb="3">
      <t>リョウ</t>
    </rPh>
    <rPh sb="3" eb="5">
      <t>ソクテイ</t>
    </rPh>
    <rPh sb="7" eb="8">
      <t>セン</t>
    </rPh>
    <phoneticPr fontId="3"/>
  </si>
  <si>
    <t>外観ｷｽﾞ検査</t>
    <rPh sb="0" eb="2">
      <t>ガイカン</t>
    </rPh>
    <rPh sb="5" eb="7">
      <t>ケンサ</t>
    </rPh>
    <phoneticPr fontId="3"/>
  </si>
  <si>
    <t>ﾗﾌﾞｵﾌ検査</t>
    <rPh sb="5" eb="7">
      <t>ケンサ</t>
    </rPh>
    <phoneticPr fontId="3"/>
  </si>
  <si>
    <t>製品幅測定</t>
    <rPh sb="0" eb="2">
      <t>セイヒン</t>
    </rPh>
    <rPh sb="2" eb="3">
      <t>ハバ</t>
    </rPh>
    <rPh sb="3" eb="5">
      <t>ソクテイ</t>
    </rPh>
    <phoneticPr fontId="3"/>
  </si>
  <si>
    <t>製品上がり帯電量測定</t>
    <rPh sb="8" eb="10">
      <t>ソクテイ</t>
    </rPh>
    <phoneticPr fontId="3"/>
  </si>
  <si>
    <t>欠点検知器確認（欠点確認）</t>
    <rPh sb="8" eb="10">
      <t>ケッテン</t>
    </rPh>
    <rPh sb="10" eb="12">
      <t>カクニン</t>
    </rPh>
    <phoneticPr fontId="3"/>
  </si>
  <si>
    <t>製品表層透明ﾃｰﾌﾟ3点止め</t>
    <rPh sb="0" eb="2">
      <t>セイヒン</t>
    </rPh>
    <rPh sb="2" eb="4">
      <t>ヒョウソウ</t>
    </rPh>
    <rPh sb="4" eb="6">
      <t>トウメイ</t>
    </rPh>
    <rPh sb="11" eb="12">
      <t>テン</t>
    </rPh>
    <rPh sb="12" eb="13">
      <t>シ</t>
    </rPh>
    <phoneticPr fontId="3"/>
  </si>
  <si>
    <t>透明ﾁｭｰﾌﾞ</t>
    <rPh sb="0" eb="2">
      <t>トウメイ</t>
    </rPh>
    <phoneticPr fontId="3"/>
  </si>
  <si>
    <t>巻出し方向表示（ﾏｼﾞｯｸ）</t>
    <rPh sb="0" eb="1">
      <t>マキ</t>
    </rPh>
    <rPh sb="1" eb="2">
      <t>ダ</t>
    </rPh>
    <rPh sb="3" eb="5">
      <t>ホウコウ</t>
    </rPh>
    <rPh sb="5" eb="7">
      <t>ヒョウジ</t>
    </rPh>
    <phoneticPr fontId="3"/>
  </si>
  <si>
    <t>表示長10m単位</t>
    <rPh sb="0" eb="2">
      <t>ヒョウジ</t>
    </rPh>
    <rPh sb="2" eb="3">
      <t>チョウ</t>
    </rPh>
    <rPh sb="6" eb="8">
      <t>タンイ</t>
    </rPh>
    <phoneticPr fontId="3"/>
  </si>
  <si>
    <t>入り目40ｍ以上</t>
    <rPh sb="0" eb="1">
      <t>イ</t>
    </rPh>
    <rPh sb="2" eb="3">
      <t>メ</t>
    </rPh>
    <rPh sb="6" eb="8">
      <t>イジョウ</t>
    </rPh>
    <phoneticPr fontId="3"/>
  </si>
  <si>
    <t>最低入庫長さ6200m以上（10m単位）</t>
    <rPh sb="0" eb="2">
      <t>サイテイ</t>
    </rPh>
    <rPh sb="2" eb="4">
      <t>ニュウコ</t>
    </rPh>
    <rPh sb="4" eb="5">
      <t>ナガ</t>
    </rPh>
    <rPh sb="11" eb="13">
      <t>イジョウ</t>
    </rPh>
    <rPh sb="17" eb="19">
      <t>タンイ</t>
    </rPh>
    <phoneticPr fontId="3"/>
  </si>
  <si>
    <t>短尺は別途協議</t>
    <rPh sb="0" eb="2">
      <t>タンジャク</t>
    </rPh>
    <rPh sb="3" eb="5">
      <t>ベット</t>
    </rPh>
    <rPh sb="5" eb="7">
      <t>キョウギ</t>
    </rPh>
    <phoneticPr fontId="3"/>
  </si>
  <si>
    <t>±10%</t>
  </si>
  <si>
    <t>新規ﾕｰｻﾞｰ登録</t>
    <rPh sb="0" eb="2">
      <t>シンキ</t>
    </rPh>
    <rPh sb="7" eb="9">
      <t>トウロク</t>
    </rPh>
    <phoneticPr fontId="4"/>
  </si>
  <si>
    <t>3波長蛍光灯による塗布ﾑﾗ検査（LOT毎）</t>
    <rPh sb="1" eb="3">
      <t>ハチョウ</t>
    </rPh>
    <rPh sb="3" eb="6">
      <t>ケイコウトウ</t>
    </rPh>
    <rPh sb="9" eb="11">
      <t>トフ</t>
    </rPh>
    <rPh sb="13" eb="15">
      <t>ケンサ</t>
    </rPh>
    <rPh sb="19" eb="20">
      <t>マイ</t>
    </rPh>
    <phoneticPr fontId="4"/>
  </si>
  <si>
    <t>3波長面検実施の記載追加</t>
    <rPh sb="1" eb="3">
      <t>ハチョウ</t>
    </rPh>
    <rPh sb="3" eb="4">
      <t>メン</t>
    </rPh>
    <rPh sb="4" eb="5">
      <t>ケン</t>
    </rPh>
    <rPh sb="5" eb="7">
      <t>ジッシ</t>
    </rPh>
    <rPh sb="8" eb="10">
      <t>キサイ</t>
    </rPh>
    <rPh sb="10" eb="12">
      <t>ツイカ</t>
    </rPh>
    <phoneticPr fontId="4"/>
  </si>
  <si>
    <t>ｼﾘｺﾝﾌｨﾙﾀｰ仕様修正</t>
    <rPh sb="9" eb="11">
      <t>シヨウ</t>
    </rPh>
    <rPh sb="11" eb="13">
      <t>シュウセイ</t>
    </rPh>
    <phoneticPr fontId="4"/>
  </si>
  <si>
    <t>5.0μm</t>
    <phoneticPr fontId="4"/>
  </si>
  <si>
    <t>巻き出し方向表示</t>
    <rPh sb="0" eb="1">
      <t>マ</t>
    </rPh>
    <rPh sb="2" eb="3">
      <t>ダ</t>
    </rPh>
    <rPh sb="4" eb="6">
      <t>ホウコウ</t>
    </rPh>
    <rPh sb="6" eb="8">
      <t>ヒョウジ</t>
    </rPh>
    <phoneticPr fontId="4"/>
  </si>
  <si>
    <t>ｼﾘｺﾝ硬化剤投入量変更、梱包形態巻き出し方向追記</t>
    <rPh sb="4" eb="6">
      <t>コウカ</t>
    </rPh>
    <rPh sb="6" eb="7">
      <t>ザイ</t>
    </rPh>
    <rPh sb="7" eb="9">
      <t>トウニュウ</t>
    </rPh>
    <rPh sb="9" eb="10">
      <t>リョウ</t>
    </rPh>
    <rPh sb="10" eb="12">
      <t>ヘンコウ</t>
    </rPh>
    <rPh sb="13" eb="15">
      <t>コンポウ</t>
    </rPh>
    <rPh sb="15" eb="17">
      <t>ケイタイ</t>
    </rPh>
    <rPh sb="17" eb="18">
      <t>マ</t>
    </rPh>
    <rPh sb="19" eb="20">
      <t>ダ</t>
    </rPh>
    <rPh sb="21" eb="23">
      <t>ホウコウ</t>
    </rPh>
    <rPh sb="23" eb="25">
      <t>ツイキ</t>
    </rPh>
    <phoneticPr fontId="4"/>
  </si>
  <si>
    <t>梱包ﾁｭｰﾌﾞ中央に矢印ﾃｰﾌﾟ使用</t>
    <rPh sb="0" eb="2">
      <t>コンポウ</t>
    </rPh>
    <rPh sb="7" eb="9">
      <t>チュウオウ</t>
    </rPh>
    <rPh sb="10" eb="12">
      <t>ヤジルシ</t>
    </rPh>
    <rPh sb="16" eb="18">
      <t>シヨウ</t>
    </rPh>
    <phoneticPr fontId="4"/>
  </si>
  <si>
    <t>梱包時のﾃｰﾌﾟ変更</t>
    <rPh sb="0" eb="2">
      <t>コンポウ</t>
    </rPh>
    <rPh sb="2" eb="3">
      <t>ジ</t>
    </rPh>
    <rPh sb="8" eb="10">
      <t>ヘンコウ</t>
    </rPh>
    <phoneticPr fontId="4"/>
  </si>
  <si>
    <t>製品表層ｼﾞｮｲﾝﾄ跡有無を稼働実績に記載</t>
    <rPh sb="0" eb="2">
      <t>セイヒン</t>
    </rPh>
    <rPh sb="2" eb="4">
      <t>ヒョウソウ</t>
    </rPh>
    <rPh sb="10" eb="11">
      <t>アト</t>
    </rPh>
    <rPh sb="11" eb="13">
      <t>ウム</t>
    </rPh>
    <rPh sb="14" eb="16">
      <t>カドウ</t>
    </rPh>
    <rPh sb="16" eb="18">
      <t>ジッセキ</t>
    </rPh>
    <rPh sb="19" eb="21">
      <t>キサイ</t>
    </rPh>
    <phoneticPr fontId="4"/>
  </si>
  <si>
    <t>ｼﾞｮｲﾝﾄ跡の確認と記録追加</t>
    <rPh sb="6" eb="7">
      <t>アト</t>
    </rPh>
    <rPh sb="8" eb="10">
      <t>カクニン</t>
    </rPh>
    <rPh sb="11" eb="13">
      <t>キロク</t>
    </rPh>
    <rPh sb="13" eb="15">
      <t>ツイカ</t>
    </rPh>
    <phoneticPr fontId="4"/>
  </si>
  <si>
    <t>6”FWP1450㎜</t>
    <phoneticPr fontId="4"/>
  </si>
  <si>
    <t>FWP/1450㎜</t>
    <phoneticPr fontId="4"/>
  </si>
  <si>
    <t>下田工業/京ｾﾗ</t>
    <rPh sb="0" eb="2">
      <t>シモダ</t>
    </rPh>
    <rPh sb="2" eb="4">
      <t>コウギョウ</t>
    </rPh>
    <rPh sb="5" eb="6">
      <t>キョウ</t>
    </rPh>
    <phoneticPr fontId="4"/>
  </si>
  <si>
    <t>下田工業</t>
  </si>
  <si>
    <t>下田工業</t>
    <phoneticPr fontId="4"/>
  </si>
  <si>
    <t>下田工業</t>
    <phoneticPr fontId="4"/>
  </si>
  <si>
    <t>ﾕｰｻﾞｰ名変更　東海電機→下田工業</t>
    <rPh sb="5" eb="6">
      <t>メイ</t>
    </rPh>
    <rPh sb="6" eb="8">
      <t>ヘンコウ</t>
    </rPh>
    <rPh sb="9" eb="11">
      <t>トウカイ</t>
    </rPh>
    <rPh sb="11" eb="13">
      <t>デンキ</t>
    </rPh>
    <rPh sb="14" eb="16">
      <t>シモダ</t>
    </rPh>
    <rPh sb="16" eb="18">
      <t>コウギョウ</t>
    </rPh>
    <phoneticPr fontId="4"/>
  </si>
  <si>
    <t>加工速度変更に伴う条件変更（技術変更依頼発行済）</t>
    <rPh sb="0" eb="2">
      <t>カコウ</t>
    </rPh>
    <rPh sb="2" eb="4">
      <t>ソクド</t>
    </rPh>
    <rPh sb="4" eb="6">
      <t>ヘンコウ</t>
    </rPh>
    <rPh sb="7" eb="8">
      <t>トモナ</t>
    </rPh>
    <rPh sb="9" eb="11">
      <t>ジョウケン</t>
    </rPh>
    <rPh sb="11" eb="13">
      <t>ヘンコウ</t>
    </rPh>
    <rPh sb="14" eb="16">
      <t>ギジュツ</t>
    </rPh>
    <rPh sb="16" eb="18">
      <t>ヘンコウ</t>
    </rPh>
    <rPh sb="18" eb="20">
      <t>イライ</t>
    </rPh>
    <rPh sb="20" eb="22">
      <t>ハッコウ</t>
    </rPh>
    <rPh sb="22" eb="23">
      <t>ズ</t>
    </rPh>
    <phoneticPr fontId="4"/>
  </si>
  <si>
    <t>高さ3.2mm</t>
  </si>
  <si>
    <t>Si塗布量：7kcps以上必須</t>
    <rPh sb="2" eb="4">
      <t>トフ</t>
    </rPh>
    <rPh sb="4" eb="5">
      <t>リョウ</t>
    </rPh>
    <rPh sb="11" eb="13">
      <t>イジョウ</t>
    </rPh>
    <rPh sb="13" eb="15">
      <t>ヒッス</t>
    </rPh>
    <phoneticPr fontId="4"/>
  </si>
  <si>
    <t>付着量UPに伴う配合比変更と蛍光X線塗布量規格見直し</t>
    <rPh sb="0" eb="2">
      <t>フチャク</t>
    </rPh>
    <rPh sb="2" eb="3">
      <t>リョウ</t>
    </rPh>
    <rPh sb="6" eb="7">
      <t>トモナ</t>
    </rPh>
    <rPh sb="8" eb="10">
      <t>ハイゴウ</t>
    </rPh>
    <rPh sb="10" eb="11">
      <t>ヒ</t>
    </rPh>
    <rPh sb="11" eb="13">
      <t>ヘンコウ</t>
    </rPh>
    <rPh sb="14" eb="16">
      <t>ケイコウ</t>
    </rPh>
    <rPh sb="17" eb="18">
      <t>セン</t>
    </rPh>
    <rPh sb="18" eb="20">
      <t>トフ</t>
    </rPh>
    <rPh sb="20" eb="21">
      <t>リョウ</t>
    </rPh>
    <rPh sb="21" eb="23">
      <t>キカク</t>
    </rPh>
    <rPh sb="23" eb="25">
      <t>ミナオ</t>
    </rPh>
    <phoneticPr fontId="4"/>
  </si>
  <si>
    <t>原反取り位置合わせる（巻取蛇行対策）</t>
    <rPh sb="0" eb="2">
      <t>ゲンタン</t>
    </rPh>
    <rPh sb="2" eb="3">
      <t>ト</t>
    </rPh>
    <rPh sb="4" eb="6">
      <t>イチ</t>
    </rPh>
    <rPh sb="6" eb="7">
      <t>ア</t>
    </rPh>
    <rPh sb="11" eb="13">
      <t>マキトリ</t>
    </rPh>
    <rPh sb="13" eb="15">
      <t>ダコウ</t>
    </rPh>
    <rPh sb="15" eb="17">
      <t>タイサク</t>
    </rPh>
    <phoneticPr fontId="4"/>
  </si>
  <si>
    <t>巻取蛇行対策（ｵｰﾌﾞﾝ出口張力変更７→9N/原反取り位置合わせ）</t>
    <rPh sb="0" eb="2">
      <t>マキトリ</t>
    </rPh>
    <rPh sb="2" eb="4">
      <t>ダコウ</t>
    </rPh>
    <rPh sb="4" eb="6">
      <t>タイサク</t>
    </rPh>
    <rPh sb="12" eb="14">
      <t>デグチ</t>
    </rPh>
    <rPh sb="14" eb="16">
      <t>チョウリョク</t>
    </rPh>
    <rPh sb="16" eb="18">
      <t>ヘンコウ</t>
    </rPh>
    <rPh sb="23" eb="25">
      <t>ゲンタン</t>
    </rPh>
    <rPh sb="25" eb="26">
      <t>ト</t>
    </rPh>
    <rPh sb="27" eb="29">
      <t>イチ</t>
    </rPh>
    <rPh sb="29" eb="30">
      <t>ア</t>
    </rPh>
    <phoneticPr fontId="4"/>
  </si>
  <si>
    <t>KS3800調合量修正0.08→0.09</t>
    <rPh sb="6" eb="8">
      <t>チョウゴウ</t>
    </rPh>
    <rPh sb="8" eb="9">
      <t>リョウ</t>
    </rPh>
    <rPh sb="9" eb="11">
      <t>シュウセイ</t>
    </rPh>
    <phoneticPr fontId="4"/>
  </si>
  <si>
    <t>KS3800調合量修正0.08→0.09/幅縮対策NO2ｵｰﾌﾞﾝ出口11→9へ</t>
    <rPh sb="6" eb="8">
      <t>チョウゴウ</t>
    </rPh>
    <rPh sb="8" eb="9">
      <t>リョウ</t>
    </rPh>
    <rPh sb="9" eb="11">
      <t>シュウセイ</t>
    </rPh>
    <rPh sb="21" eb="22">
      <t>ハバ</t>
    </rPh>
    <rPh sb="22" eb="23">
      <t>チヂミ</t>
    </rPh>
    <rPh sb="23" eb="25">
      <t>タイサク</t>
    </rPh>
    <rPh sb="33" eb="35">
      <t>デグチ</t>
    </rPh>
    <phoneticPr fontId="4"/>
  </si>
  <si>
    <t>幅縮注意！NO2ｵｰﾌﾞﾝ張力条件確認！加工開始時幅実測すること</t>
    <rPh sb="0" eb="1">
      <t>ハバ</t>
    </rPh>
    <rPh sb="1" eb="2">
      <t>チヂミ</t>
    </rPh>
    <rPh sb="2" eb="4">
      <t>チュウイ</t>
    </rPh>
    <rPh sb="13" eb="15">
      <t>チョウリョク</t>
    </rPh>
    <rPh sb="15" eb="17">
      <t>ジョウケン</t>
    </rPh>
    <rPh sb="17" eb="19">
      <t>カクニン</t>
    </rPh>
    <rPh sb="20" eb="22">
      <t>カコウ</t>
    </rPh>
    <rPh sb="22" eb="24">
      <t>カイシ</t>
    </rPh>
    <rPh sb="24" eb="25">
      <t>ジ</t>
    </rPh>
    <rPh sb="25" eb="26">
      <t>ハバ</t>
    </rPh>
    <rPh sb="26" eb="28">
      <t>ジッソク</t>
    </rPh>
    <phoneticPr fontId="4"/>
  </si>
  <si>
    <t>No51</t>
    <phoneticPr fontId="4"/>
  </si>
  <si>
    <t>No51</t>
    <phoneticPr fontId="4"/>
  </si>
  <si>
    <t>透過欠点検知器条件変更NO11→51へ欠点過検知の為（開発）</t>
    <rPh sb="0" eb="2">
      <t>トウカ</t>
    </rPh>
    <rPh sb="2" eb="4">
      <t>ケッテン</t>
    </rPh>
    <rPh sb="4" eb="7">
      <t>ケンチキ</t>
    </rPh>
    <rPh sb="7" eb="9">
      <t>ジョウケン</t>
    </rPh>
    <rPh sb="9" eb="11">
      <t>ヘンコウ</t>
    </rPh>
    <rPh sb="19" eb="21">
      <t>ケッテン</t>
    </rPh>
    <rPh sb="21" eb="22">
      <t>カ</t>
    </rPh>
    <rPh sb="22" eb="24">
      <t>ケンチ</t>
    </rPh>
    <rPh sb="25" eb="26">
      <t>タメ</t>
    </rPh>
    <rPh sb="27" eb="29">
      <t>カイハツ</t>
    </rPh>
    <phoneticPr fontId="4"/>
  </si>
  <si>
    <t>品番</t>
    <phoneticPr fontId="4"/>
  </si>
  <si>
    <t>蛇行短尺防止内容の追加</t>
    <rPh sb="0" eb="2">
      <t>ダコウ</t>
    </rPh>
    <rPh sb="2" eb="4">
      <t>タンジャク</t>
    </rPh>
    <rPh sb="4" eb="6">
      <t>ボウシ</t>
    </rPh>
    <rPh sb="6" eb="8">
      <t>ナイヨウ</t>
    </rPh>
    <rPh sb="9" eb="11">
      <t>ツイカ</t>
    </rPh>
    <phoneticPr fontId="4"/>
  </si>
  <si>
    <t>5000m以上短尺可、5000m以下は要伺い</t>
    <rPh sb="5" eb="7">
      <t>イジョウ</t>
    </rPh>
    <rPh sb="7" eb="9">
      <t>タンジャク</t>
    </rPh>
    <rPh sb="9" eb="10">
      <t>カ</t>
    </rPh>
    <rPh sb="16" eb="18">
      <t>イカ</t>
    </rPh>
    <rPh sb="19" eb="20">
      <t>ヨウ</t>
    </rPh>
    <rPh sb="20" eb="21">
      <t>ウカガ</t>
    </rPh>
    <phoneticPr fontId="4"/>
  </si>
  <si>
    <t>※ｽﾘｯﾄ　12300～12350m仕上げ</t>
    <rPh sb="18" eb="20">
      <t>シア</t>
    </rPh>
    <phoneticPr fontId="4"/>
  </si>
  <si>
    <t>岡崎ﾃﾝｼｮﾝ調整に伴う張力条件変更</t>
    <rPh sb="0" eb="2">
      <t>オカザキ</t>
    </rPh>
    <rPh sb="7" eb="9">
      <t>チョウセイ</t>
    </rPh>
    <rPh sb="10" eb="11">
      <t>トモナ</t>
    </rPh>
    <rPh sb="12" eb="14">
      <t>チョウリョク</t>
    </rPh>
    <rPh sb="14" eb="16">
      <t>ジョウケン</t>
    </rPh>
    <rPh sb="16" eb="18">
      <t>ヘンコウ</t>
    </rPh>
    <phoneticPr fontId="4"/>
  </si>
  <si>
    <t>加工速度変更</t>
    <rPh sb="0" eb="2">
      <t>カコウ</t>
    </rPh>
    <rPh sb="2" eb="4">
      <t>ソクド</t>
    </rPh>
    <rPh sb="4" eb="6">
      <t>ヘンコウ</t>
    </rPh>
    <phoneticPr fontId="4"/>
  </si>
  <si>
    <t>特記事項追記仕上り仕様</t>
    <rPh sb="0" eb="2">
      <t>トッキ</t>
    </rPh>
    <rPh sb="2" eb="4">
      <t>ジコウ</t>
    </rPh>
    <rPh sb="4" eb="6">
      <t>ツイキ</t>
    </rPh>
    <rPh sb="6" eb="8">
      <t>シアガ</t>
    </rPh>
    <rPh sb="9" eb="11">
      <t>シヨウ</t>
    </rPh>
    <phoneticPr fontId="4"/>
  </si>
  <si>
    <t>8000m以上出来高仕上げ、8000m以下は4200m仕上げ</t>
    <rPh sb="5" eb="7">
      <t>イジョウ</t>
    </rPh>
    <rPh sb="7" eb="10">
      <t>デキダカ</t>
    </rPh>
    <rPh sb="10" eb="12">
      <t>シア</t>
    </rPh>
    <rPh sb="19" eb="21">
      <t>イカ</t>
    </rPh>
    <rPh sb="27" eb="29">
      <t>シア</t>
    </rPh>
    <phoneticPr fontId="4"/>
  </si>
  <si>
    <t>輸出向けは短尺不可</t>
    <rPh sb="0" eb="2">
      <t>ユシュツ</t>
    </rPh>
    <rPh sb="2" eb="3">
      <t>ム</t>
    </rPh>
    <rPh sb="5" eb="7">
      <t>タンジャク</t>
    </rPh>
    <rPh sb="7" eb="9">
      <t>フカ</t>
    </rPh>
    <phoneticPr fontId="4"/>
  </si>
  <si>
    <t>BKE(RX)</t>
    <phoneticPr fontId="4"/>
  </si>
  <si>
    <t>密集欠点確認項追記</t>
    <rPh sb="0" eb="2">
      <t>ミッシュウ</t>
    </rPh>
    <rPh sb="2" eb="4">
      <t>ケッテン</t>
    </rPh>
    <rPh sb="4" eb="6">
      <t>カクニン</t>
    </rPh>
    <rPh sb="6" eb="7">
      <t>コウ</t>
    </rPh>
    <rPh sb="7" eb="9">
      <t>ツイキ</t>
    </rPh>
    <phoneticPr fontId="4"/>
  </si>
  <si>
    <t>透過検知器　明小、暗小、汚れ欠点打点100個以上は密集欠点確認</t>
    <rPh sb="0" eb="2">
      <t>トウカ</t>
    </rPh>
    <rPh sb="2" eb="5">
      <t>ケンチキ</t>
    </rPh>
    <rPh sb="6" eb="7">
      <t>メイ</t>
    </rPh>
    <rPh sb="7" eb="8">
      <t>ショウ</t>
    </rPh>
    <rPh sb="9" eb="10">
      <t>アン</t>
    </rPh>
    <rPh sb="10" eb="11">
      <t>ショウ</t>
    </rPh>
    <rPh sb="12" eb="13">
      <t>ヨゴ</t>
    </rPh>
    <rPh sb="14" eb="16">
      <t>ケッテン</t>
    </rPh>
    <rPh sb="16" eb="18">
      <t>ダテン</t>
    </rPh>
    <rPh sb="21" eb="24">
      <t>コイジョウ</t>
    </rPh>
    <rPh sb="25" eb="27">
      <t>ミッシュウ</t>
    </rPh>
    <rPh sb="27" eb="29">
      <t>ケッテン</t>
    </rPh>
    <rPh sb="29" eb="31">
      <t>カクニン</t>
    </rPh>
    <phoneticPr fontId="4"/>
  </si>
  <si>
    <t>加工速度変更200→205m/minへ</t>
    <rPh sb="0" eb="2">
      <t>カコウ</t>
    </rPh>
    <rPh sb="2" eb="4">
      <t>ソクド</t>
    </rPh>
    <rPh sb="4" eb="6">
      <t>ヘンコウ</t>
    </rPh>
    <phoneticPr fontId="4"/>
  </si>
  <si>
    <t>巻出し方向表示(ﾏｼﾞｯｸ)</t>
    <rPh sb="0" eb="1">
      <t>マキ</t>
    </rPh>
    <rPh sb="1" eb="2">
      <t>ダ</t>
    </rPh>
    <rPh sb="3" eb="5">
      <t>ホウコウ</t>
    </rPh>
    <rPh sb="5" eb="7">
      <t>ヒョウジ</t>
    </rPh>
    <phoneticPr fontId="4"/>
  </si>
  <si>
    <t>端部ｺｱ内側へ折込み(赤ﾃｰﾌﾟ無し)</t>
    <rPh sb="0" eb="2">
      <t>タンブ</t>
    </rPh>
    <rPh sb="4" eb="6">
      <t>ウチガワ</t>
    </rPh>
    <rPh sb="7" eb="9">
      <t>オリコ</t>
    </rPh>
    <rPh sb="11" eb="12">
      <t>アカ</t>
    </rPh>
    <rPh sb="16" eb="17">
      <t>ナ</t>
    </rPh>
    <phoneticPr fontId="4"/>
  </si>
  <si>
    <t>原反ｻｲｽﾞ適正化により直出しへ変更(ｺｱ、梱包形体変更）</t>
    <rPh sb="0" eb="2">
      <t>ゲンタン</t>
    </rPh>
    <rPh sb="6" eb="9">
      <t>テキセイカ</t>
    </rPh>
    <rPh sb="12" eb="13">
      <t>チョク</t>
    </rPh>
    <rPh sb="13" eb="14">
      <t>ダ</t>
    </rPh>
    <rPh sb="16" eb="18">
      <t>ヘンコウ</t>
    </rPh>
    <rPh sb="22" eb="24">
      <t>コンポウ</t>
    </rPh>
    <rPh sb="25" eb="27">
      <t>ヘンコウ</t>
    </rPh>
    <rPh sb="27" eb="28">
      <t>）</t>
    </rPh>
    <phoneticPr fontId="4"/>
  </si>
  <si>
    <t>日東電工亀山</t>
    <rPh sb="0" eb="2">
      <t>ニットウ</t>
    </rPh>
    <rPh sb="2" eb="4">
      <t>デンコウ</t>
    </rPh>
    <rPh sb="4" eb="6">
      <t>カメヤマ</t>
    </rPh>
    <phoneticPr fontId="4"/>
  </si>
  <si>
    <r>
      <rPr>
        <sz val="10"/>
        <color rgb="FF0000FF"/>
        <rFont val="ＭＳ Ｐゴシック"/>
        <family val="3"/>
        <charset val="128"/>
        <scheme val="minor"/>
      </rPr>
      <t>NEW</t>
    </r>
    <r>
      <rPr>
        <sz val="10"/>
        <rFont val="ＭＳ Ｐゴシック"/>
        <family val="3"/>
        <charset val="128"/>
        <scheme val="minor"/>
      </rPr>
      <t>20210924</t>
    </r>
    <phoneticPr fontId="4"/>
  </si>
  <si>
    <r>
      <rPr>
        <sz val="10"/>
        <color rgb="FF0000FF"/>
        <rFont val="ＭＳ Ｐゴシック"/>
        <family val="3"/>
        <charset val="128"/>
        <scheme val="minor"/>
      </rPr>
      <t>NEW</t>
    </r>
    <r>
      <rPr>
        <sz val="10"/>
        <rFont val="ＭＳ Ｐゴシック"/>
        <family val="3"/>
        <charset val="128"/>
        <scheme val="minor"/>
      </rPr>
      <t>20210119</t>
    </r>
    <phoneticPr fontId="4"/>
  </si>
  <si>
    <t>周期ｷｽﾞ流出対策LED検査</t>
  </si>
  <si>
    <t>周期ｷｽﾞ流出対策LED検査</t>
    <rPh sb="0" eb="2">
      <t>シュウキ</t>
    </rPh>
    <rPh sb="5" eb="7">
      <t>リュウシュツ</t>
    </rPh>
    <rPh sb="7" eb="9">
      <t>タイサク</t>
    </rPh>
    <rPh sb="12" eb="14">
      <t>ケンサ</t>
    </rPh>
    <phoneticPr fontId="4"/>
  </si>
  <si>
    <t>ｳｪﾌﾞｸﾘｰﾅｰ、粘着ﾕﾆｯﾄ　平ﾍﾞﾙﾄ外す</t>
    <rPh sb="10" eb="12">
      <t>ネンチャク</t>
    </rPh>
    <rPh sb="17" eb="18">
      <t>ヒラ</t>
    </rPh>
    <rPh sb="22" eb="23">
      <t>ハズ</t>
    </rPh>
    <phoneticPr fontId="4"/>
  </si>
  <si>
    <t>NO23、26　ﾁｪｰﾝｶｯﾌﾟﾘﾝｸﾞ外す（周速対策）</t>
    <rPh sb="20" eb="21">
      <t>ハズ</t>
    </rPh>
    <rPh sb="23" eb="25">
      <t>シュウソク</t>
    </rPh>
    <rPh sb="25" eb="27">
      <t>タイサク</t>
    </rPh>
    <phoneticPr fontId="4"/>
  </si>
  <si>
    <t>NO21～25、31、32、37　東側ﾃｰﾋﾟﾝｸﾞ/NO26両側ﾃｰﾋﾟﾝｸﾞ</t>
    <rPh sb="17" eb="19">
      <t>ヒガシガワ</t>
    </rPh>
    <rPh sb="31" eb="33">
      <t>リョウガワ</t>
    </rPh>
    <phoneticPr fontId="4"/>
  </si>
  <si>
    <t>周速確認しその他ﾛｰﾙで周速出ない場合はﾁｪｰﾝｶｯﾌﾟﾘﾝｸﾞ外す</t>
    <rPh sb="0" eb="2">
      <t>シュウソク</t>
    </rPh>
    <rPh sb="2" eb="4">
      <t>カクニン</t>
    </rPh>
    <rPh sb="7" eb="8">
      <t>タ</t>
    </rPh>
    <rPh sb="12" eb="14">
      <t>シュウソク</t>
    </rPh>
    <rPh sb="14" eb="15">
      <t>デ</t>
    </rPh>
    <rPh sb="17" eb="19">
      <t>バアイ</t>
    </rPh>
    <rPh sb="32" eb="33">
      <t>ハズ</t>
    </rPh>
    <phoneticPr fontId="4"/>
  </si>
  <si>
    <t>※No2IPﾛｰﾙｼﾑ入れる　高さ3.2mm～3.5mm</t>
    <rPh sb="11" eb="12">
      <t>イ</t>
    </rPh>
    <phoneticPr fontId="4"/>
  </si>
  <si>
    <t>入り目20以上</t>
    <phoneticPr fontId="4"/>
  </si>
  <si>
    <t>短尺不可（800m以上　要伺い）</t>
    <phoneticPr fontId="4"/>
  </si>
  <si>
    <t>張力見直し及び、ｳｪﾌﾞｸﾘｰﾅｰ/粘着ﾕﾆｯﾄ設定追記</t>
    <rPh sb="0" eb="2">
      <t>チョウリョク</t>
    </rPh>
    <rPh sb="2" eb="4">
      <t>ミナオ</t>
    </rPh>
    <rPh sb="5" eb="6">
      <t>オヨ</t>
    </rPh>
    <rPh sb="18" eb="20">
      <t>ネンチャク</t>
    </rPh>
    <rPh sb="24" eb="26">
      <t>セッテイ</t>
    </rPh>
    <rPh sb="26" eb="28">
      <t>ツイキ</t>
    </rPh>
    <phoneticPr fontId="4"/>
  </si>
  <si>
    <t>軟巻き対策　巻取張力、ﾀｯﾁ圧変更</t>
    <rPh sb="0" eb="1">
      <t>ヤワ</t>
    </rPh>
    <rPh sb="1" eb="2">
      <t>マ</t>
    </rPh>
    <rPh sb="3" eb="5">
      <t>タイサク</t>
    </rPh>
    <rPh sb="6" eb="8">
      <t>マキトリ</t>
    </rPh>
    <rPh sb="8" eb="10">
      <t>チョウリョク</t>
    </rPh>
    <rPh sb="14" eb="15">
      <t>アツ</t>
    </rPh>
    <rPh sb="15" eb="17">
      <t>ヘンコウ</t>
    </rPh>
    <phoneticPr fontId="4"/>
  </si>
  <si>
    <t>半直仕様に伴う条件変更</t>
    <rPh sb="0" eb="1">
      <t>ハン</t>
    </rPh>
    <rPh sb="1" eb="2">
      <t>チョク</t>
    </rPh>
    <rPh sb="2" eb="4">
      <t>シヨウ</t>
    </rPh>
    <rPh sb="5" eb="6">
      <t>トモナ</t>
    </rPh>
    <rPh sb="7" eb="9">
      <t>ジョウケン</t>
    </rPh>
    <rPh sb="9" eb="11">
      <t>ヘンコウ</t>
    </rPh>
    <phoneticPr fontId="4"/>
  </si>
  <si>
    <t>4000m以上（3900mまで短尺合格可/それ以下は要短尺伺い）　入り目30m</t>
    <rPh sb="5" eb="7">
      <t>イジョウ</t>
    </rPh>
    <rPh sb="15" eb="17">
      <t>タンジャク</t>
    </rPh>
    <rPh sb="17" eb="19">
      <t>ゴウカク</t>
    </rPh>
    <rPh sb="19" eb="20">
      <t>カ</t>
    </rPh>
    <rPh sb="23" eb="25">
      <t>イカ</t>
    </rPh>
    <rPh sb="26" eb="27">
      <t>ヨウ</t>
    </rPh>
    <rPh sb="27" eb="28">
      <t>タン</t>
    </rPh>
    <rPh sb="28" eb="29">
      <t>シャク</t>
    </rPh>
    <rPh sb="29" eb="30">
      <t>ウカガ</t>
    </rPh>
    <phoneticPr fontId="4"/>
  </si>
  <si>
    <t>折れｼﾜｸﾚｰﾑ対策　張力確認項追加</t>
    <rPh sb="0" eb="1">
      <t>オ</t>
    </rPh>
    <rPh sb="8" eb="10">
      <t>タイサク</t>
    </rPh>
    <rPh sb="11" eb="13">
      <t>チョウリョク</t>
    </rPh>
    <rPh sb="13" eb="15">
      <t>カクニン</t>
    </rPh>
    <rPh sb="15" eb="16">
      <t>コウ</t>
    </rPh>
    <rPh sb="16" eb="18">
      <t>ツイカ</t>
    </rPh>
    <phoneticPr fontId="4"/>
  </si>
  <si>
    <t>ｽﾀｯﾌ巻取張力差ﾁｪｯｸ実施　結果を稼働実績「張力OK」記載</t>
    <rPh sb="4" eb="6">
      <t>マキトリ</t>
    </rPh>
    <rPh sb="6" eb="8">
      <t>チョウリョク</t>
    </rPh>
    <rPh sb="8" eb="9">
      <t>サ</t>
    </rPh>
    <rPh sb="13" eb="15">
      <t>ジッシ</t>
    </rPh>
    <rPh sb="16" eb="18">
      <t>ケッカ</t>
    </rPh>
    <rPh sb="19" eb="21">
      <t>カドウ</t>
    </rPh>
    <rPh sb="21" eb="23">
      <t>ジッセキ</t>
    </rPh>
    <rPh sb="24" eb="26">
      <t>チョウリョク</t>
    </rPh>
    <rPh sb="29" eb="31">
      <t>キサイ</t>
    </rPh>
    <phoneticPr fontId="4"/>
  </si>
  <si>
    <t>ｼﾜ検知器ON</t>
    <rPh sb="2" eb="5">
      <t>ケンチキ</t>
    </rPh>
    <phoneticPr fontId="4"/>
  </si>
  <si>
    <t>加工面、繰出し方向変更</t>
    <rPh sb="0" eb="2">
      <t>カコウ</t>
    </rPh>
    <rPh sb="2" eb="3">
      <t>メン</t>
    </rPh>
    <rPh sb="4" eb="6">
      <t>クリダ</t>
    </rPh>
    <rPh sb="7" eb="9">
      <t>ホウコウ</t>
    </rPh>
    <rPh sb="9" eb="11">
      <t>ヘンコウ</t>
    </rPh>
    <phoneticPr fontId="4"/>
  </si>
  <si>
    <t>短尺2000m以上</t>
    <rPh sb="0" eb="2">
      <t>タンジャク</t>
    </rPh>
    <rPh sb="7" eb="9">
      <t>イジョウ</t>
    </rPh>
    <phoneticPr fontId="4"/>
  </si>
  <si>
    <t>調合時硬化剤は最後に入れること！※硬化剤投入後撹拌10分</t>
    <rPh sb="0" eb="2">
      <t>チョウゴウ</t>
    </rPh>
    <rPh sb="2" eb="3">
      <t>ジ</t>
    </rPh>
    <rPh sb="3" eb="5">
      <t>コウカ</t>
    </rPh>
    <rPh sb="5" eb="6">
      <t>ザイ</t>
    </rPh>
    <rPh sb="7" eb="9">
      <t>サイゴ</t>
    </rPh>
    <rPh sb="10" eb="11">
      <t>イ</t>
    </rPh>
    <rPh sb="17" eb="19">
      <t>コウカ</t>
    </rPh>
    <rPh sb="19" eb="20">
      <t>ザイ</t>
    </rPh>
    <rPh sb="20" eb="22">
      <t>トウニュウ</t>
    </rPh>
    <rPh sb="22" eb="23">
      <t>ゴ</t>
    </rPh>
    <rPh sb="23" eb="25">
      <t>カクハン</t>
    </rPh>
    <rPh sb="27" eb="28">
      <t>フン</t>
    </rPh>
    <phoneticPr fontId="4"/>
  </si>
  <si>
    <t>短尺規格基準化、塗料調合手順特記記載、ｼﾘｺﾝ配合比変更</t>
    <rPh sb="0" eb="2">
      <t>タンジャク</t>
    </rPh>
    <rPh sb="2" eb="4">
      <t>キカク</t>
    </rPh>
    <rPh sb="4" eb="7">
      <t>キジュンカ</t>
    </rPh>
    <rPh sb="8" eb="10">
      <t>トリョウ</t>
    </rPh>
    <rPh sb="10" eb="12">
      <t>チョウゴウ</t>
    </rPh>
    <rPh sb="12" eb="14">
      <t>テジュン</t>
    </rPh>
    <rPh sb="14" eb="16">
      <t>トッキ</t>
    </rPh>
    <rPh sb="16" eb="18">
      <t>キサイ</t>
    </rPh>
    <rPh sb="23" eb="25">
      <t>ハイゴウ</t>
    </rPh>
    <rPh sb="25" eb="26">
      <t>ヒ</t>
    </rPh>
    <rPh sb="26" eb="28">
      <t>ヘンコウ</t>
    </rPh>
    <phoneticPr fontId="4"/>
  </si>
  <si>
    <t>12200ｍ仕上げ</t>
    <rPh sb="6" eb="8">
      <t>シア</t>
    </rPh>
    <phoneticPr fontId="4"/>
  </si>
  <si>
    <t>定期G/D清掃時、繰出しｽﾌﾟﾗｲｽｱｰﾑﾛｰﾙ清掃</t>
    <phoneticPr fontId="4"/>
  </si>
  <si>
    <t>原反ｾｯﾄ前黒ﾃｰﾌﾟで端面清掃、粘着ﾛｰﾙで端部清掃</t>
    <rPh sb="0" eb="1">
      <t>ゲン</t>
    </rPh>
    <rPh sb="1" eb="2">
      <t>タン</t>
    </rPh>
    <rPh sb="5" eb="6">
      <t>マエ</t>
    </rPh>
    <rPh sb="6" eb="7">
      <t>クロ</t>
    </rPh>
    <rPh sb="12" eb="14">
      <t>タンメン</t>
    </rPh>
    <rPh sb="14" eb="16">
      <t>セイソウ</t>
    </rPh>
    <phoneticPr fontId="4"/>
  </si>
  <si>
    <t>加工前巻取り部防塵清掃(日誌へ記録する）</t>
    <rPh sb="0" eb="2">
      <t>カコウ</t>
    </rPh>
    <rPh sb="2" eb="3">
      <t>マエ</t>
    </rPh>
    <rPh sb="3" eb="5">
      <t>マキト</t>
    </rPh>
    <rPh sb="6" eb="7">
      <t>ブ</t>
    </rPh>
    <rPh sb="7" eb="9">
      <t>ボウジン</t>
    </rPh>
    <rPh sb="9" eb="11">
      <t>セイソウ</t>
    </rPh>
    <rPh sb="12" eb="14">
      <t>ニッシ</t>
    </rPh>
    <rPh sb="15" eb="17">
      <t>キロク</t>
    </rPh>
    <phoneticPr fontId="4"/>
  </si>
  <si>
    <t>巴川向け打痕欠点対策防塵清掃追加</t>
    <rPh sb="0" eb="2">
      <t>トモエガワ</t>
    </rPh>
    <rPh sb="2" eb="3">
      <t>ム</t>
    </rPh>
    <rPh sb="4" eb="6">
      <t>ダコン</t>
    </rPh>
    <rPh sb="6" eb="8">
      <t>ケッテン</t>
    </rPh>
    <rPh sb="8" eb="10">
      <t>タイサク</t>
    </rPh>
    <rPh sb="10" eb="12">
      <t>ボウジン</t>
    </rPh>
    <rPh sb="12" eb="14">
      <t>セイソウ</t>
    </rPh>
    <rPh sb="14" eb="16">
      <t>ツイカ</t>
    </rPh>
    <phoneticPr fontId="4"/>
  </si>
  <si>
    <t>熱ｼﾜ対策条件変更</t>
    <rPh sb="0" eb="1">
      <t>ネツ</t>
    </rPh>
    <rPh sb="3" eb="5">
      <t>タイサク</t>
    </rPh>
    <rPh sb="5" eb="7">
      <t>ジョウケン</t>
    </rPh>
    <rPh sb="7" eb="9">
      <t>ヘンコウ</t>
    </rPh>
    <phoneticPr fontId="4"/>
  </si>
  <si>
    <t>重剥離対策ｼﾘｺﾝ配合比見直し</t>
    <rPh sb="0" eb="1">
      <t>ジュウ</t>
    </rPh>
    <rPh sb="1" eb="3">
      <t>ハクリ</t>
    </rPh>
    <rPh sb="3" eb="5">
      <t>タイサク</t>
    </rPh>
    <rPh sb="9" eb="11">
      <t>ハイゴウ</t>
    </rPh>
    <rPh sb="11" eb="12">
      <t>ヒ</t>
    </rPh>
    <rPh sb="12" eb="14">
      <t>ミナオ</t>
    </rPh>
    <phoneticPr fontId="4"/>
  </si>
  <si>
    <t>日東亀山</t>
    <rPh sb="0" eb="2">
      <t>ニットウ</t>
    </rPh>
    <rPh sb="2" eb="4">
      <t>カメヤマ</t>
    </rPh>
    <phoneticPr fontId="4"/>
  </si>
  <si>
    <t>新規制定</t>
    <rPh sb="0" eb="2">
      <t>シンキ</t>
    </rPh>
    <rPh sb="2" eb="4">
      <t>セイテイ</t>
    </rPh>
    <phoneticPr fontId="4"/>
  </si>
  <si>
    <r>
      <rPr>
        <sz val="10"/>
        <color rgb="FF0000FF"/>
        <rFont val="ＭＳ Ｐゴシック"/>
        <family val="3"/>
        <charset val="128"/>
        <scheme val="minor"/>
      </rPr>
      <t>NEW</t>
    </r>
    <r>
      <rPr>
        <sz val="10"/>
        <rFont val="ＭＳ Ｐゴシック"/>
        <family val="3"/>
        <charset val="128"/>
        <scheme val="minor"/>
      </rPr>
      <t>20220314</t>
    </r>
    <phoneticPr fontId="4"/>
  </si>
  <si>
    <t>NO1冷却張力見直し</t>
    <rPh sb="3" eb="5">
      <t>レイキャク</t>
    </rPh>
    <rPh sb="5" eb="7">
      <t>チョウリョク</t>
    </rPh>
    <rPh sb="7" eb="9">
      <t>ミナオ</t>
    </rPh>
    <phoneticPr fontId="4"/>
  </si>
  <si>
    <t>張力条件見直し</t>
    <rPh sb="0" eb="2">
      <t>チョウリョク</t>
    </rPh>
    <rPh sb="2" eb="4">
      <t>ジョウケン</t>
    </rPh>
    <rPh sb="4" eb="6">
      <t>ミナオ</t>
    </rPh>
    <phoneticPr fontId="4"/>
  </si>
  <si>
    <t>短尺4000m以上　100m単位でﾗﾍﾞﾙ発行</t>
    <rPh sb="0" eb="2">
      <t>タンジャク</t>
    </rPh>
    <rPh sb="7" eb="9">
      <t>イジョウ</t>
    </rPh>
    <phoneticPr fontId="4"/>
  </si>
  <si>
    <t>短尺規格変更</t>
    <rPh sb="0" eb="2">
      <t>タンジャク</t>
    </rPh>
    <rPh sb="2" eb="4">
      <t>キカク</t>
    </rPh>
    <rPh sb="4" eb="6">
      <t>ヘンコウ</t>
    </rPh>
    <phoneticPr fontId="4"/>
  </si>
  <si>
    <t>短尺4000m以上　100m単位でﾗﾍﾞﾙ発行  入り目50m以上</t>
    <rPh sb="25" eb="26">
      <t>イ</t>
    </rPh>
    <rPh sb="27" eb="28">
      <t>メ</t>
    </rPh>
    <rPh sb="31" eb="33">
      <t>イジョウ</t>
    </rPh>
    <phoneticPr fontId="4"/>
  </si>
  <si>
    <t>4950m合図、5060m停止(巻込み禁止)</t>
    <rPh sb="5" eb="7">
      <t>アイズ</t>
    </rPh>
    <rPh sb="13" eb="15">
      <t>テイシ</t>
    </rPh>
    <rPh sb="16" eb="18">
      <t>マキコ</t>
    </rPh>
    <rPh sb="19" eb="21">
      <t>キンシ</t>
    </rPh>
    <phoneticPr fontId="4"/>
  </si>
  <si>
    <t>張力条件修正、ｼﾞｮｲﾝﾄ巻き込み対策追加(特記7）</t>
    <rPh sb="0" eb="2">
      <t>チョウリョク</t>
    </rPh>
    <rPh sb="2" eb="4">
      <t>ジョウケン</t>
    </rPh>
    <rPh sb="4" eb="6">
      <t>シュウセイ</t>
    </rPh>
    <rPh sb="13" eb="14">
      <t>マ</t>
    </rPh>
    <rPh sb="15" eb="16">
      <t>コ</t>
    </rPh>
    <rPh sb="17" eb="19">
      <t>タイサク</t>
    </rPh>
    <rPh sb="19" eb="21">
      <t>ツイカ</t>
    </rPh>
    <rPh sb="22" eb="24">
      <t>トッキ</t>
    </rPh>
    <phoneticPr fontId="4"/>
  </si>
  <si>
    <t>巻き芯ｼﾜ対策張力条件見直し</t>
    <rPh sb="0" eb="1">
      <t>マ</t>
    </rPh>
    <rPh sb="2" eb="3">
      <t>シン</t>
    </rPh>
    <rPh sb="5" eb="7">
      <t>タイサク</t>
    </rPh>
    <rPh sb="7" eb="9">
      <t>チョウリョク</t>
    </rPh>
    <rPh sb="9" eb="11">
      <t>ジョウケン</t>
    </rPh>
    <rPh sb="11" eb="13">
      <t>ミナオ</t>
    </rPh>
    <phoneticPr fontId="4"/>
  </si>
  <si>
    <t>制御盤ﾁｭｰﾝﾊﾟﾈﾙ　57,58,97,99変更</t>
    <rPh sb="0" eb="3">
      <t>セイギョバン</t>
    </rPh>
    <rPh sb="23" eb="25">
      <t>ヘンコウ</t>
    </rPh>
    <phoneticPr fontId="4"/>
  </si>
  <si>
    <t>6”ABS1100㎜（輸出仕様の為)</t>
    <rPh sb="11" eb="13">
      <t>ユシュツ</t>
    </rPh>
    <rPh sb="13" eb="15">
      <t>シヨウ</t>
    </rPh>
    <rPh sb="16" eb="17">
      <t>タメ</t>
    </rPh>
    <phoneticPr fontId="4"/>
  </si>
  <si>
    <t>加工前塗料給液配管ﾄﾙｴﾝで2hr以上循環</t>
    <rPh sb="0" eb="2">
      <t>カコウ</t>
    </rPh>
    <rPh sb="2" eb="3">
      <t>マエ</t>
    </rPh>
    <rPh sb="3" eb="5">
      <t>トリョウ</t>
    </rPh>
    <rPh sb="5" eb="6">
      <t>キュウ</t>
    </rPh>
    <rPh sb="6" eb="7">
      <t>エキ</t>
    </rPh>
    <rPh sb="7" eb="9">
      <t>ハイカン</t>
    </rPh>
    <rPh sb="17" eb="19">
      <t>イジョウ</t>
    </rPh>
    <rPh sb="19" eb="21">
      <t>ジュンカン</t>
    </rPh>
    <phoneticPr fontId="4"/>
  </si>
  <si>
    <t>外観ｷｽﾞ検査　3mm以上のﾋﾟｯﾁｷｽﾞ無き事(変ﾎﾟﾘはOK)</t>
    <rPh sb="0" eb="2">
      <t>ガイカン</t>
    </rPh>
    <rPh sb="5" eb="7">
      <t>ケンサ</t>
    </rPh>
    <rPh sb="11" eb="13">
      <t>イジョウ</t>
    </rPh>
    <rPh sb="21" eb="22">
      <t>ナ</t>
    </rPh>
    <rPh sb="23" eb="24">
      <t>コト</t>
    </rPh>
    <rPh sb="25" eb="26">
      <t>ヘン</t>
    </rPh>
    <phoneticPr fontId="4"/>
  </si>
  <si>
    <t>ABSｺｱ使用追記、ｷｽﾞ規格追加</t>
    <rPh sb="5" eb="7">
      <t>シヨウ</t>
    </rPh>
    <rPh sb="7" eb="9">
      <t>ツイキ</t>
    </rPh>
    <rPh sb="13" eb="15">
      <t>キカク</t>
    </rPh>
    <rPh sb="15" eb="17">
      <t>ツイカ</t>
    </rPh>
    <phoneticPr fontId="4"/>
  </si>
  <si>
    <t>張力条件見直し</t>
    <rPh sb="0" eb="2">
      <t>チョウリョク</t>
    </rPh>
    <rPh sb="2" eb="4">
      <t>ジョウケン</t>
    </rPh>
    <rPh sb="4" eb="6">
      <t>ミナオ</t>
    </rPh>
    <phoneticPr fontId="4"/>
  </si>
  <si>
    <t>BX8A(37)</t>
  </si>
  <si>
    <t>RM1Z又はRM10</t>
    <rPh sb="4" eb="5">
      <t>マタ</t>
    </rPh>
    <phoneticPr fontId="3"/>
  </si>
  <si>
    <t>日東豊橋</t>
    <rPh sb="0" eb="2">
      <t>ニットウ</t>
    </rPh>
    <rPh sb="2" eb="4">
      <t>トヨハシ</t>
    </rPh>
    <phoneticPr fontId="3"/>
  </si>
  <si>
    <t>6/FWP(Kコア)</t>
  </si>
  <si>
    <t>KS3800の添加量が主剤ﾛｯﾄで変わるため注意｡生産品BX8A同様｡</t>
    <rPh sb="7" eb="9">
      <t>テンカ</t>
    </rPh>
    <rPh sb="9" eb="10">
      <t>リョウ</t>
    </rPh>
    <rPh sb="11" eb="12">
      <t>シュ</t>
    </rPh>
    <rPh sb="12" eb="13">
      <t>ザイ</t>
    </rPh>
    <rPh sb="17" eb="18">
      <t>カ</t>
    </rPh>
    <rPh sb="22" eb="24">
      <t>チュウイ</t>
    </rPh>
    <rPh sb="25" eb="28">
      <t>セイサンヒン</t>
    </rPh>
    <rPh sb="32" eb="34">
      <t>ドウヨウ</t>
    </rPh>
    <phoneticPr fontId="3"/>
  </si>
  <si>
    <t>6”FWP(Kｺｱ)1250㎜</t>
  </si>
  <si>
    <t>No49</t>
  </si>
  <si>
    <t>原反表層及び製品表層1周を異物巻き込み有無を検査(日誌へ記録する）</t>
    <rPh sb="0" eb="2">
      <t>ゲンタン</t>
    </rPh>
    <rPh sb="2" eb="4">
      <t>ヒョウソウ</t>
    </rPh>
    <rPh sb="4" eb="5">
      <t>オヨ</t>
    </rPh>
    <rPh sb="6" eb="8">
      <t>セイヒン</t>
    </rPh>
    <rPh sb="8" eb="10">
      <t>ヒョウソウ</t>
    </rPh>
    <rPh sb="11" eb="12">
      <t>シュウ</t>
    </rPh>
    <rPh sb="13" eb="15">
      <t>イブツ</t>
    </rPh>
    <rPh sb="15" eb="16">
      <t>マ</t>
    </rPh>
    <rPh sb="17" eb="18">
      <t>コ</t>
    </rPh>
    <rPh sb="19" eb="21">
      <t>ウム</t>
    </rPh>
    <rPh sb="22" eb="24">
      <t>ケンサ</t>
    </rPh>
    <phoneticPr fontId="3"/>
  </si>
  <si>
    <t>製品表層 赤ﾃｰﾌﾟ5点止め</t>
    <rPh sb="0" eb="2">
      <t>セイヒン</t>
    </rPh>
    <rPh sb="2" eb="4">
      <t>ヒョウソウ</t>
    </rPh>
    <rPh sb="5" eb="6">
      <t>アカ</t>
    </rPh>
    <rPh sb="11" eb="12">
      <t>テン</t>
    </rPh>
    <rPh sb="12" eb="13">
      <t>シ</t>
    </rPh>
    <phoneticPr fontId="4"/>
  </si>
  <si>
    <t>透明ｼｰﾄ</t>
    <rPh sb="0" eb="2">
      <t>トウメイ</t>
    </rPh>
    <phoneticPr fontId="3"/>
  </si>
  <si>
    <t>矢印ﾏｼﾞｯｸ記載</t>
  </si>
  <si>
    <t>加工前に原反端部を粘着ﾃｰﾌﾟで清掃</t>
    <rPh sb="0" eb="2">
      <t>カコウ</t>
    </rPh>
    <rPh sb="2" eb="3">
      <t>マエ</t>
    </rPh>
    <rPh sb="4" eb="6">
      <t>ゲンタン</t>
    </rPh>
    <rPh sb="6" eb="8">
      <t>タンブ</t>
    </rPh>
    <rPh sb="9" eb="11">
      <t>ネンチャク</t>
    </rPh>
    <rPh sb="16" eb="18">
      <t>セイソウ</t>
    </rPh>
    <phoneticPr fontId="3"/>
  </si>
  <si>
    <t>巻取りｺｱﾁｬｯｷﾝｸﾞ部とｺｱをﾃｰﾌﾟ止め</t>
    <rPh sb="0" eb="2">
      <t>マキト</t>
    </rPh>
    <rPh sb="12" eb="13">
      <t>ブ</t>
    </rPh>
    <rPh sb="21" eb="22">
      <t>ド</t>
    </rPh>
    <phoneticPr fontId="3"/>
  </si>
  <si>
    <t>NEW20220314</t>
  </si>
  <si>
    <t>ﾗﾍﾞﾙ表示は10ｍ単位/入り目30m以上</t>
    <rPh sb="4" eb="6">
      <t>ヒョウジ</t>
    </rPh>
    <rPh sb="10" eb="12">
      <t>タンイ</t>
    </rPh>
    <phoneticPr fontId="4"/>
  </si>
  <si>
    <t>短尺規格4640m以上/短尺規格以下は別途協議</t>
    <rPh sb="0" eb="1">
      <t>タン</t>
    </rPh>
    <rPh sb="1" eb="2">
      <t>シャク</t>
    </rPh>
    <rPh sb="2" eb="4">
      <t>キカク</t>
    </rPh>
    <rPh sb="9" eb="11">
      <t>イジョウ</t>
    </rPh>
    <rPh sb="12" eb="14">
      <t>タンジャク</t>
    </rPh>
    <rPh sb="14" eb="16">
      <t>キカク</t>
    </rPh>
    <rPh sb="16" eb="18">
      <t>イカ</t>
    </rPh>
    <rPh sb="19" eb="21">
      <t>ベット</t>
    </rPh>
    <rPh sb="21" eb="23">
      <t>キョウギ</t>
    </rPh>
    <phoneticPr fontId="4"/>
  </si>
  <si>
    <t>定期G/D清掃時、繰出しｽﾌﾟﾗｲｽｱｰﾑﾛｰﾙ清掃(ﾄﾚｼｰ使用)</t>
    <rPh sb="31" eb="33">
      <t>シヨウ</t>
    </rPh>
    <phoneticPr fontId="4"/>
  </si>
  <si>
    <t>ﾏｽｷﾝｸﾞﾃｰﾌﾟ使用NG(No.1ﾊﾞｯｸｱｯﾌﾟﾛｰﾙのみCF3の黒ﾃｰﾌﾟでﾃｰﾋﾟﾝｸﾞ)</t>
    <rPh sb="10" eb="12">
      <t>シヨウ</t>
    </rPh>
    <rPh sb="36" eb="37">
      <t>クロ</t>
    </rPh>
    <phoneticPr fontId="3"/>
  </si>
  <si>
    <t>暗室での凹凸欠点検査　3m</t>
    <rPh sb="0" eb="2">
      <t>アンシツ</t>
    </rPh>
    <rPh sb="4" eb="6">
      <t>オウトツ</t>
    </rPh>
    <rPh sb="6" eb="8">
      <t>ケッテン</t>
    </rPh>
    <rPh sb="8" eb="10">
      <t>ケンサ</t>
    </rPh>
    <phoneticPr fontId="4"/>
  </si>
  <si>
    <t>付着量測定 ※蛍光X線データ計算は､BX8A(37)用を使用する。</t>
    <rPh sb="0" eb="2">
      <t>フチャク</t>
    </rPh>
    <rPh sb="2" eb="3">
      <t>リョウ</t>
    </rPh>
    <rPh sb="3" eb="5">
      <t>ソクテイ</t>
    </rPh>
    <phoneticPr fontId="4"/>
  </si>
  <si>
    <t>NEW20220628</t>
    <phoneticPr fontId="4"/>
  </si>
  <si>
    <t>製品梱包完了するまで巻取りへのﾘｰﾁﾘﾌﾄ接近禁止</t>
    <rPh sb="0" eb="2">
      <t>セイヒン</t>
    </rPh>
    <rPh sb="2" eb="4">
      <t>コンポウ</t>
    </rPh>
    <rPh sb="4" eb="6">
      <t>カンリョウ</t>
    </rPh>
    <rPh sb="10" eb="12">
      <t>マキトリ</t>
    </rPh>
    <rPh sb="21" eb="23">
      <t>セッキン</t>
    </rPh>
    <rPh sb="23" eb="25">
      <t>キンシ</t>
    </rPh>
    <phoneticPr fontId="4"/>
  </si>
  <si>
    <t>原反、製品ﾄﾚｰのｸｯｼｮﾝ材はｺﾛｺﾛ清掃実施し異物無き事(製品、原反毎）</t>
    <rPh sb="0" eb="2">
      <t>ゲンタン</t>
    </rPh>
    <rPh sb="3" eb="5">
      <t>セイヒン</t>
    </rPh>
    <rPh sb="14" eb="15">
      <t>ザイ</t>
    </rPh>
    <rPh sb="20" eb="22">
      <t>セイソウ</t>
    </rPh>
    <rPh sb="22" eb="24">
      <t>ジッシ</t>
    </rPh>
    <rPh sb="25" eb="27">
      <t>イブツ</t>
    </rPh>
    <rPh sb="27" eb="28">
      <t>ナ</t>
    </rPh>
    <rPh sb="29" eb="30">
      <t>コト</t>
    </rPh>
    <rPh sb="31" eb="33">
      <t>セイヒン</t>
    </rPh>
    <rPh sb="34" eb="36">
      <t>ゲンタン</t>
    </rPh>
    <rPh sb="36" eb="37">
      <t>マイ</t>
    </rPh>
    <phoneticPr fontId="4"/>
  </si>
  <si>
    <t>加工前巻取部はﾄﾚｼｰでの防塵清掃(ﾗｲﾄによる出来栄え評価日誌記録）</t>
    <rPh sb="0" eb="2">
      <t>カコウ</t>
    </rPh>
    <rPh sb="2" eb="3">
      <t>マエ</t>
    </rPh>
    <rPh sb="3" eb="5">
      <t>マキト</t>
    </rPh>
    <rPh sb="5" eb="6">
      <t>ブ</t>
    </rPh>
    <rPh sb="13" eb="15">
      <t>ボウジン</t>
    </rPh>
    <rPh sb="15" eb="17">
      <t>セイソウ</t>
    </rPh>
    <rPh sb="24" eb="27">
      <t>デキバ</t>
    </rPh>
    <rPh sb="28" eb="30">
      <t>ヒョウカ</t>
    </rPh>
    <rPh sb="30" eb="32">
      <t>ニッシ</t>
    </rPh>
    <rPh sb="32" eb="34">
      <t>キロク</t>
    </rPh>
    <phoneticPr fontId="4"/>
  </si>
  <si>
    <t>巻取り床ﾗﾊﾞｰﾏｯﾄﾌｨﾙﾑ張替え</t>
    <rPh sb="0" eb="2">
      <t>マキト</t>
    </rPh>
    <rPh sb="3" eb="4">
      <t>ユカ</t>
    </rPh>
    <rPh sb="15" eb="17">
      <t>ハリカ</t>
    </rPh>
    <phoneticPr fontId="4"/>
  </si>
  <si>
    <t>加工ｼﾘｰｽﾞ1本目ｽﾀｰﾄ部で2m外観確認(作業日誌特記事項に実施を記載)</t>
    <rPh sb="0" eb="2">
      <t>カコウ</t>
    </rPh>
    <rPh sb="8" eb="9">
      <t>ホン</t>
    </rPh>
    <rPh sb="9" eb="10">
      <t>メ</t>
    </rPh>
    <rPh sb="14" eb="15">
      <t>ブ</t>
    </rPh>
    <rPh sb="18" eb="20">
      <t>ガイカン</t>
    </rPh>
    <rPh sb="20" eb="22">
      <t>カクニン</t>
    </rPh>
    <phoneticPr fontId="4"/>
  </si>
  <si>
    <t>原反取位置毎で口金ｽｼﾞ、偏光ﾑﾗ検査実施(作業日誌へ記録)</t>
    <rPh sb="0" eb="2">
      <t>ゲンタン</t>
    </rPh>
    <rPh sb="2" eb="3">
      <t>トリ</t>
    </rPh>
    <rPh sb="3" eb="5">
      <t>イチ</t>
    </rPh>
    <rPh sb="5" eb="6">
      <t>マイ</t>
    </rPh>
    <rPh sb="7" eb="9">
      <t>クチガネ</t>
    </rPh>
    <rPh sb="13" eb="15">
      <t>ヘンコウ</t>
    </rPh>
    <rPh sb="17" eb="19">
      <t>ケンサ</t>
    </rPh>
    <rPh sb="19" eb="21">
      <t>ジッシ</t>
    </rPh>
    <rPh sb="22" eb="24">
      <t>サギョウ</t>
    </rPh>
    <rPh sb="24" eb="26">
      <t>ニッシ</t>
    </rPh>
    <rPh sb="27" eb="29">
      <t>キロク</t>
    </rPh>
    <phoneticPr fontId="4"/>
  </si>
  <si>
    <t>No35</t>
    <phoneticPr fontId="4"/>
  </si>
  <si>
    <t>真田KOA/MARUWA</t>
    <rPh sb="0" eb="5">
      <t>サナダコア</t>
    </rPh>
    <phoneticPr fontId="4"/>
  </si>
  <si>
    <t>同条件のためﾕｰｻﾞｰMARUWA追加</t>
    <rPh sb="0" eb="3">
      <t>ドウジョウケン</t>
    </rPh>
    <rPh sb="17" eb="19">
      <t>ツイカ</t>
    </rPh>
    <phoneticPr fontId="4"/>
  </si>
  <si>
    <t>口金規格追記</t>
    <rPh sb="0" eb="2">
      <t>クチガネ</t>
    </rPh>
    <rPh sb="2" eb="4">
      <t>キカク</t>
    </rPh>
    <rPh sb="4" eb="6">
      <t>ツイキ</t>
    </rPh>
    <phoneticPr fontId="4"/>
  </si>
  <si>
    <t>口金ｽｼﾞ、偏光ﾑﾗ欠点光源検査実施(製品毎)　口金ｽｼﾞは高低差0.3μm以下</t>
    <rPh sb="0" eb="2">
      <t>クチガネ</t>
    </rPh>
    <rPh sb="6" eb="8">
      <t>ヘンコウ</t>
    </rPh>
    <rPh sb="10" eb="12">
      <t>ケッテン</t>
    </rPh>
    <rPh sb="12" eb="14">
      <t>コウゲン</t>
    </rPh>
    <rPh sb="14" eb="16">
      <t>ケンサ</t>
    </rPh>
    <rPh sb="16" eb="18">
      <t>ジッシ</t>
    </rPh>
    <rPh sb="19" eb="21">
      <t>セイヒン</t>
    </rPh>
    <rPh sb="21" eb="22">
      <t>マイ</t>
    </rPh>
    <rPh sb="24" eb="26">
      <t>クチガネ</t>
    </rPh>
    <rPh sb="30" eb="33">
      <t>コウテイサ</t>
    </rPh>
    <rPh sb="38" eb="40">
      <t>イカ</t>
    </rPh>
    <phoneticPr fontId="4"/>
  </si>
  <si>
    <t>1,050/1,100</t>
  </si>
  <si>
    <t>1,050/1,100</t>
    <phoneticPr fontId="3"/>
  </si>
  <si>
    <t>1,060/1,105</t>
  </si>
  <si>
    <t>1,060/1,105</t>
    <phoneticPr fontId="3"/>
  </si>
  <si>
    <t>ｼﾞｮｲﾝﾄ巻き込み注意</t>
    <rPh sb="6" eb="7">
      <t>マ</t>
    </rPh>
    <rPh sb="8" eb="9">
      <t>コ</t>
    </rPh>
    <rPh sb="10" eb="12">
      <t>チュウイ</t>
    </rPh>
    <phoneticPr fontId="4"/>
  </si>
  <si>
    <t>製品幅。特記事項4追加</t>
    <rPh sb="0" eb="2">
      <t>セイヒン</t>
    </rPh>
    <rPh sb="2" eb="3">
      <t>ハバ</t>
    </rPh>
    <rPh sb="4" eb="6">
      <t>トッキ</t>
    </rPh>
    <rPh sb="6" eb="8">
      <t>ジコウ</t>
    </rPh>
    <rPh sb="9" eb="11">
      <t>ツイカ</t>
    </rPh>
    <phoneticPr fontId="4"/>
  </si>
  <si>
    <t>TAF起因での2mm以上の蛍光灯で見える周期ｷｽﾞ無き事(開発と協議済）</t>
    <rPh sb="3" eb="5">
      <t>キイン</t>
    </rPh>
    <rPh sb="10" eb="12">
      <t>イジョウ</t>
    </rPh>
    <rPh sb="13" eb="16">
      <t>ケイコウトウ</t>
    </rPh>
    <rPh sb="17" eb="18">
      <t>ミ</t>
    </rPh>
    <rPh sb="20" eb="22">
      <t>シュウキ</t>
    </rPh>
    <rPh sb="25" eb="26">
      <t>ナ</t>
    </rPh>
    <rPh sb="27" eb="28">
      <t>コト</t>
    </rPh>
    <rPh sb="29" eb="31">
      <t>カイハツ</t>
    </rPh>
    <rPh sb="32" eb="34">
      <t>キョウギ</t>
    </rPh>
    <rPh sb="34" eb="35">
      <t>ズ</t>
    </rPh>
    <phoneticPr fontId="4"/>
  </si>
  <si>
    <t>特記事項見直し</t>
    <rPh sb="0" eb="2">
      <t>トッキ</t>
    </rPh>
    <rPh sb="2" eb="4">
      <t>ジコウ</t>
    </rPh>
    <rPh sb="4" eb="6">
      <t>ミナオ</t>
    </rPh>
    <phoneticPr fontId="4"/>
  </si>
  <si>
    <t>BX8A(14)</t>
    <phoneticPr fontId="4"/>
  </si>
  <si>
    <t>ﾄﾖｰｹﾑ</t>
    <phoneticPr fontId="4"/>
  </si>
  <si>
    <t>6”FWP1320mm</t>
    <phoneticPr fontId="4"/>
  </si>
  <si>
    <t>生産移管に伴う新規登録</t>
    <rPh sb="0" eb="2">
      <t>セイサン</t>
    </rPh>
    <rPh sb="2" eb="4">
      <t>イカン</t>
    </rPh>
    <rPh sb="5" eb="6">
      <t>トモナ</t>
    </rPh>
    <rPh sb="7" eb="9">
      <t>シンキ</t>
    </rPh>
    <rPh sb="9" eb="11">
      <t>トウロク</t>
    </rPh>
    <phoneticPr fontId="4"/>
  </si>
  <si>
    <t>規格幅</t>
    <rPh sb="0" eb="2">
      <t>キカク</t>
    </rPh>
    <rPh sb="2" eb="3">
      <t>ハバ</t>
    </rPh>
    <phoneticPr fontId="4"/>
  </si>
  <si>
    <t>規格幅</t>
    <rPh sb="0" eb="2">
      <t>キカク</t>
    </rPh>
    <rPh sb="2" eb="3">
      <t>ハバ</t>
    </rPh>
    <phoneticPr fontId="4"/>
  </si>
  <si>
    <t>-0mm、+5mm</t>
    <phoneticPr fontId="4"/>
  </si>
  <si>
    <t>-0mm、+10mm</t>
    <phoneticPr fontId="4"/>
  </si>
  <si>
    <t>-0mm、+5mm</t>
    <phoneticPr fontId="4"/>
  </si>
  <si>
    <t>-0mm、+3mm</t>
    <phoneticPr fontId="4"/>
  </si>
  <si>
    <t>±1mm</t>
    <phoneticPr fontId="4"/>
  </si>
  <si>
    <t>-5mm、+10mm</t>
    <phoneticPr fontId="4"/>
  </si>
  <si>
    <t>±5mm</t>
    <phoneticPr fontId="4"/>
  </si>
  <si>
    <t>-0mm、+2mm</t>
    <phoneticPr fontId="4"/>
  </si>
  <si>
    <t>下田工業</t>
    <rPh sb="0" eb="2">
      <t>シモダ</t>
    </rPh>
    <rPh sb="2" eb="4">
      <t>コウギョウ</t>
    </rPh>
    <phoneticPr fontId="4"/>
  </si>
  <si>
    <t>廃番品種</t>
    <rPh sb="0" eb="2">
      <t>ハイバン</t>
    </rPh>
    <rPh sb="2" eb="4">
      <t>ヒンシュ</t>
    </rPh>
    <phoneticPr fontId="4"/>
  </si>
  <si>
    <t>-0mm、+15mm</t>
    <phoneticPr fontId="4"/>
  </si>
  <si>
    <t>-0mm、+4mm</t>
    <phoneticPr fontId="4"/>
  </si>
  <si>
    <t>不明</t>
    <rPh sb="0" eb="2">
      <t>フメイ</t>
    </rPh>
    <phoneticPr fontId="4"/>
  </si>
  <si>
    <t>CF3製品</t>
    <rPh sb="3" eb="5">
      <t>セイヒン</t>
    </rPh>
    <phoneticPr fontId="4"/>
  </si>
  <si>
    <t>CF4製品</t>
    <rPh sb="3" eb="5">
      <t>セイヒン</t>
    </rPh>
    <phoneticPr fontId="4"/>
  </si>
  <si>
    <t>±5mm</t>
    <phoneticPr fontId="4"/>
  </si>
  <si>
    <t>WZ(RX)</t>
    <phoneticPr fontId="4"/>
  </si>
  <si>
    <t>WZ(RX)</t>
    <phoneticPr fontId="3"/>
  </si>
  <si>
    <t>ｼﾞｮｲﾝﾄ巻き込み禁止(停止時)</t>
    <rPh sb="6" eb="7">
      <t>マ</t>
    </rPh>
    <rPh sb="8" eb="9">
      <t>コ</t>
    </rPh>
    <rPh sb="10" eb="12">
      <t>キンシ</t>
    </rPh>
    <rPh sb="13" eb="15">
      <t>テイシ</t>
    </rPh>
    <rPh sb="15" eb="16">
      <t>ジ</t>
    </rPh>
    <phoneticPr fontId="4"/>
  </si>
  <si>
    <t>5920m合図、6010m停止</t>
    <rPh sb="5" eb="7">
      <t>アイズ</t>
    </rPh>
    <rPh sb="13" eb="15">
      <t>テイシ</t>
    </rPh>
    <phoneticPr fontId="4"/>
  </si>
  <si>
    <t>-0mm、+5mm</t>
  </si>
  <si>
    <t>NEW20230210</t>
  </si>
  <si>
    <t>NEW20230210</t>
    <phoneticPr fontId="4"/>
  </si>
  <si>
    <t>±0.02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</si>
</sst>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
    <numFmt numFmtId="178" formatCode="#,##0.000;[Red]\-#,##0.000"/>
    <numFmt numFmtId="179" formatCode="yyyy&quot;年&quot;m&quot;月&quot;d&quot;日&quot;;@"/>
    <numFmt numFmtId="180" formatCode="0.000"/>
  </numFmts>
  <fonts count="46">
    <font>
      <sz val="11"/>
      <color theme="1"/>
      <name val="ＭＳ Ｐゴシック"/>
      <family val="2"/>
      <scheme val="minor"/>
    </font>
    <font>
      <sz val="11"/>
      <color theme="1"/>
      <name val="ＭＳ Ｐゴシック"/>
      <family val="2"/>
      <scheme val="minor"/>
    </font>
    <font>
      <sz val="11"/>
      <color rgb="FF9C0006"/>
      <name val="ＭＳ Ｐゴシック"/>
      <family val="2"/>
      <charset val="128"/>
      <scheme val="minor"/>
    </font>
    <font>
      <sz val="11"/>
      <color rgb="FFFF0000"/>
      <name val="ＭＳ Ｐゴシック"/>
      <family val="2"/>
      <charset val="128"/>
      <scheme val="minor"/>
    </font>
    <font>
      <sz val="6"/>
      <name val="ＭＳ Ｐゴシック"/>
      <family val="3"/>
      <charset val="128"/>
      <scheme val="minor"/>
    </font>
    <font>
      <sz val="6"/>
      <name val="ＭＳ Ｐゴシック"/>
      <family val="2"/>
      <charset val="128"/>
      <scheme val="minor"/>
    </font>
    <font>
      <sz val="11"/>
      <name val="ＭＳ Ｐゴシック"/>
      <family val="3"/>
      <charset val="128"/>
      <scheme val="minor"/>
    </font>
    <font>
      <sz val="11"/>
      <name val="ＭＳ Ｐゴシック"/>
      <family val="2"/>
      <charset val="128"/>
      <scheme val="minor"/>
    </font>
    <font>
      <sz val="11"/>
      <color indexed="81"/>
      <name val="ＭＳ Ｐゴシック"/>
      <family val="3"/>
      <charset val="128"/>
    </font>
    <font>
      <sz val="10"/>
      <color theme="1"/>
      <name val="ＭＳ Ｐゴシック"/>
      <family val="3"/>
      <charset val="128"/>
      <scheme val="minor"/>
    </font>
    <font>
      <sz val="10"/>
      <color rgb="FF9C0006"/>
      <name val="ＭＳ Ｐゴシック"/>
      <family val="3"/>
      <charset val="128"/>
      <scheme val="minor"/>
    </font>
    <font>
      <b/>
      <sz val="10"/>
      <color rgb="FF9C0006"/>
      <name val="ＭＳ Ｐゴシック"/>
      <family val="3"/>
      <charset val="128"/>
      <scheme val="minor"/>
    </font>
    <font>
      <sz val="10"/>
      <color rgb="FFFF0000"/>
      <name val="ＭＳ Ｐゴシック"/>
      <family val="3"/>
      <charset val="128"/>
      <scheme val="minor"/>
    </font>
    <font>
      <sz val="10"/>
      <name val="ＭＳ Ｐゴシック"/>
      <family val="3"/>
      <charset val="128"/>
      <scheme val="minor"/>
    </font>
    <font>
      <sz val="10"/>
      <color theme="1"/>
      <name val="ＭＳ Ｐゴシック"/>
      <family val="2"/>
      <scheme val="minor"/>
    </font>
    <font>
      <sz val="11"/>
      <color rgb="FFFF0000"/>
      <name val="ＭＳ Ｐゴシック"/>
      <family val="2"/>
      <scheme val="minor"/>
    </font>
    <font>
      <sz val="11"/>
      <color theme="1"/>
      <name val="ＭＳ Ｐゴシック"/>
      <family val="3"/>
      <charset val="128"/>
      <scheme val="minor"/>
    </font>
    <font>
      <b/>
      <sz val="11"/>
      <color rgb="FF0000FF"/>
      <name val="ＭＳ Ｐゴシック"/>
      <family val="3"/>
      <charset val="128"/>
      <scheme val="minor"/>
    </font>
    <font>
      <b/>
      <sz val="10"/>
      <color rgb="FF0000FF"/>
      <name val="ＭＳ Ｐゴシック"/>
      <family val="3"/>
      <charset val="128"/>
      <scheme val="minor"/>
    </font>
    <font>
      <b/>
      <sz val="11"/>
      <color theme="1"/>
      <name val="ＭＳ Ｐゴシック"/>
      <family val="3"/>
      <charset val="128"/>
      <scheme val="minor"/>
    </font>
    <font>
      <b/>
      <sz val="11"/>
      <name val="ＭＳ Ｐゴシック"/>
      <family val="3"/>
      <charset val="128"/>
      <scheme val="minor"/>
    </font>
    <font>
      <sz val="18"/>
      <color theme="1"/>
      <name val="ＭＳ Ｐゴシック"/>
      <family val="3"/>
      <charset val="128"/>
      <scheme val="minor"/>
    </font>
    <font>
      <sz val="9"/>
      <name val="ＭＳ Ｐゴシック"/>
      <family val="3"/>
      <charset val="128"/>
      <scheme val="minor"/>
    </font>
    <font>
      <sz val="11"/>
      <name val="ＭＳ Ｐゴシック"/>
      <family val="2"/>
      <scheme val="minor"/>
    </font>
    <font>
      <sz val="11"/>
      <color rgb="FFFF0000"/>
      <name val="ＭＳ Ｐゴシック"/>
      <family val="3"/>
      <charset val="128"/>
      <scheme val="minor"/>
    </font>
    <font>
      <sz val="20"/>
      <color theme="1"/>
      <name val="ＭＳ Ｐゴシック"/>
      <family val="3"/>
      <charset val="128"/>
      <scheme val="minor"/>
    </font>
    <font>
      <b/>
      <sz val="16"/>
      <color theme="1"/>
      <name val="ＭＳ Ｐゴシック"/>
      <family val="3"/>
      <charset val="128"/>
      <scheme val="minor"/>
    </font>
    <font>
      <sz val="11"/>
      <name val="ＭＳ Ｐゴシック"/>
      <family val="3"/>
      <charset val="128"/>
    </font>
    <font>
      <sz val="6"/>
      <name val="ＭＳ Ｐゴシック"/>
      <family val="3"/>
      <charset val="128"/>
    </font>
    <font>
      <b/>
      <sz val="11"/>
      <name val="ＭＳ Ｐゴシック"/>
      <family val="3"/>
      <charset val="128"/>
    </font>
    <font>
      <b/>
      <u/>
      <sz val="16"/>
      <name val="ＭＳ Ｐゴシック"/>
      <family val="3"/>
      <charset val="128"/>
    </font>
    <font>
      <b/>
      <u/>
      <sz val="11"/>
      <name val="ＭＳ Ｐゴシック"/>
      <family val="3"/>
      <charset val="128"/>
    </font>
    <font>
      <b/>
      <sz val="9"/>
      <name val="ＭＳ Ｐゴシック"/>
      <family val="3"/>
      <charset val="128"/>
    </font>
    <font>
      <i/>
      <sz val="11"/>
      <name val="ＭＳ Ｐゴシック"/>
      <family val="3"/>
      <charset val="128"/>
    </font>
    <font>
      <b/>
      <sz val="18"/>
      <name val="HG丸ｺﾞｼｯｸM-PRO"/>
      <family val="3"/>
      <charset val="128"/>
    </font>
    <font>
      <sz val="12"/>
      <name val="HG丸ｺﾞｼｯｸM-PRO"/>
      <family val="3"/>
      <charset val="128"/>
    </font>
    <font>
      <sz val="12"/>
      <name val="ＭＳ Ｐゴシック"/>
      <family val="3"/>
      <charset val="128"/>
    </font>
    <font>
      <sz val="8"/>
      <name val="HG丸ｺﾞｼｯｸM-PRO"/>
      <family val="3"/>
      <charset val="128"/>
    </font>
    <font>
      <sz val="8"/>
      <name val="ＭＳ Ｐゴシック"/>
      <family val="3"/>
      <charset val="128"/>
    </font>
    <font>
      <sz val="12"/>
      <color indexed="10"/>
      <name val="ＭＳ Ｐゴシック"/>
      <family val="3"/>
      <charset val="128"/>
    </font>
    <font>
      <b/>
      <sz val="12"/>
      <name val="ＭＳ Ｐゴシック"/>
      <family val="3"/>
      <charset val="128"/>
    </font>
    <font>
      <sz val="12"/>
      <color theme="1"/>
      <name val="ＭＳ Ｐゴシック"/>
      <family val="3"/>
      <charset val="128"/>
      <scheme val="minor"/>
    </font>
    <font>
      <b/>
      <sz val="10"/>
      <name val="ＭＳ Ｐゴシック"/>
      <family val="3"/>
      <charset val="128"/>
      <scheme val="minor"/>
    </font>
    <font>
      <sz val="8"/>
      <name val="ＭＳ Ｐゴシック"/>
      <family val="3"/>
      <charset val="128"/>
      <scheme val="minor"/>
    </font>
    <font>
      <sz val="10"/>
      <color rgb="FF0000FF"/>
      <name val="ＭＳ Ｐゴシック"/>
      <family val="3"/>
      <charset val="128"/>
      <scheme val="minor"/>
    </font>
    <font>
      <b/>
      <sz val="9"/>
      <color indexed="81"/>
      <name val="MS P ゴシック"/>
      <family val="3"/>
      <charset val="128"/>
    </font>
  </fonts>
  <fills count="14">
    <fill>
      <patternFill patternType="none"/>
    </fill>
    <fill>
      <patternFill patternType="gray125"/>
    </fill>
    <fill>
      <patternFill patternType="solid">
        <fgColor rgb="FFFFC7CE"/>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00B0F0"/>
        <bgColor indexed="64"/>
      </patternFill>
    </fill>
  </fills>
  <borders count="76">
    <border>
      <left/>
      <right/>
      <top/>
      <bottom/>
      <diagonal/>
    </border>
    <border>
      <left style="thin">
        <color auto="1"/>
      </left>
      <right/>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medium">
        <color indexed="64"/>
      </right>
      <top style="dotted">
        <color indexed="64"/>
      </top>
      <bottom style="double">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dotted">
        <color indexed="64"/>
      </top>
      <bottom style="dotted">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dotted">
        <color indexed="64"/>
      </top>
      <bottom/>
      <diagonal/>
    </border>
  </borders>
  <cellStyleXfs count="5">
    <xf numFmtId="0" fontId="0" fillId="0" borderId="0"/>
    <xf numFmtId="38" fontId="1" fillId="0" borderId="0" applyFont="0" applyFill="0" applyBorder="0" applyAlignment="0" applyProtection="0">
      <alignment vertical="center"/>
    </xf>
    <xf numFmtId="0" fontId="2" fillId="2" borderId="0" applyNumberFormat="0" applyBorder="0" applyAlignment="0" applyProtection="0">
      <alignment vertical="center"/>
    </xf>
    <xf numFmtId="0" fontId="27" fillId="0" borderId="0"/>
    <xf numFmtId="0" fontId="27" fillId="0" borderId="0"/>
  </cellStyleXfs>
  <cellXfs count="491">
    <xf numFmtId="0" fontId="0" fillId="0" borderId="0" xfId="0"/>
    <xf numFmtId="0" fontId="3" fillId="0" borderId="0" xfId="0" applyFont="1" applyAlignment="1">
      <alignment vertical="center"/>
    </xf>
    <xf numFmtId="0" fontId="9" fillId="0" borderId="0" xfId="0" applyFont="1" applyAlignment="1">
      <alignment vertical="center"/>
    </xf>
    <xf numFmtId="38" fontId="0" fillId="0" borderId="0" xfId="1" applyFont="1" applyFill="1" applyBorder="1" applyAlignment="1">
      <alignment vertical="center"/>
    </xf>
    <xf numFmtId="0" fontId="14" fillId="0" borderId="0" xfId="0" applyFont="1" applyAlignment="1">
      <alignment vertical="center"/>
    </xf>
    <xf numFmtId="0" fontId="0" fillId="3" borderId="0" xfId="0" applyFill="1" applyAlignment="1">
      <alignment vertical="center"/>
    </xf>
    <xf numFmtId="1" fontId="0" fillId="3" borderId="0" xfId="0" applyNumberFormat="1" applyFill="1" applyAlignment="1">
      <alignment vertical="center"/>
    </xf>
    <xf numFmtId="1" fontId="6" fillId="3" borderId="0" xfId="0" applyNumberFormat="1" applyFont="1" applyFill="1" applyAlignment="1">
      <alignment vertical="center"/>
    </xf>
    <xf numFmtId="0" fontId="7" fillId="3" borderId="0" xfId="0" applyFont="1" applyFill="1" applyAlignment="1">
      <alignment vertical="center"/>
    </xf>
    <xf numFmtId="38" fontId="0" fillId="3" borderId="0" xfId="1" applyFont="1" applyFill="1" applyAlignment="1">
      <alignment vertical="center"/>
    </xf>
    <xf numFmtId="38" fontId="6" fillId="3" borderId="0" xfId="1" applyFont="1" applyFill="1" applyAlignment="1">
      <alignment vertical="center"/>
    </xf>
    <xf numFmtId="0" fontId="0" fillId="3" borderId="0" xfId="0" applyFill="1"/>
    <xf numFmtId="0" fontId="0" fillId="4" borderId="0" xfId="0" applyFill="1" applyAlignment="1">
      <alignment vertical="center"/>
    </xf>
    <xf numFmtId="1" fontId="0" fillId="4" borderId="0" xfId="0" applyNumberFormat="1" applyFill="1" applyAlignment="1">
      <alignment vertical="center"/>
    </xf>
    <xf numFmtId="38" fontId="0" fillId="4" borderId="0" xfId="1" applyFont="1" applyFill="1" applyAlignment="1">
      <alignment vertical="center"/>
    </xf>
    <xf numFmtId="0" fontId="0" fillId="4" borderId="0" xfId="0" applyFill="1"/>
    <xf numFmtId="0" fontId="0" fillId="0" borderId="0" xfId="0" applyAlignment="1">
      <alignment vertical="center"/>
    </xf>
    <xf numFmtId="176" fontId="0" fillId="0" borderId="0" xfId="1" applyNumberFormat="1" applyFont="1" applyFill="1" applyAlignment="1">
      <alignment vertical="center"/>
    </xf>
    <xf numFmtId="1" fontId="0" fillId="5" borderId="0" xfId="0" applyNumberFormat="1" applyFill="1" applyAlignment="1">
      <alignment vertical="center"/>
    </xf>
    <xf numFmtId="0" fontId="0" fillId="5" borderId="0" xfId="0" applyFill="1" applyAlignment="1">
      <alignment vertical="center"/>
    </xf>
    <xf numFmtId="38" fontId="0" fillId="5" borderId="0" xfId="1" applyFont="1" applyFill="1" applyAlignment="1">
      <alignment vertical="center"/>
    </xf>
    <xf numFmtId="38" fontId="0" fillId="5" borderId="0" xfId="1" applyFont="1" applyFill="1" applyBorder="1" applyAlignment="1">
      <alignment vertical="center"/>
    </xf>
    <xf numFmtId="0" fontId="0" fillId="5" borderId="0" xfId="0" applyFill="1"/>
    <xf numFmtId="1" fontId="0" fillId="6" borderId="0" xfId="0" applyNumberFormat="1" applyFill="1" applyAlignment="1">
      <alignment vertical="center"/>
    </xf>
    <xf numFmtId="0" fontId="0" fillId="6" borderId="0" xfId="0" applyFill="1" applyAlignment="1">
      <alignment vertical="center"/>
    </xf>
    <xf numFmtId="38" fontId="0" fillId="6" borderId="0" xfId="1" applyFont="1" applyFill="1" applyAlignment="1">
      <alignment vertical="center"/>
    </xf>
    <xf numFmtId="0" fontId="0" fillId="6" borderId="0" xfId="0" applyFill="1"/>
    <xf numFmtId="1" fontId="0" fillId="7" borderId="0" xfId="0" applyNumberFormat="1" applyFill="1" applyAlignment="1">
      <alignment vertical="center"/>
    </xf>
    <xf numFmtId="0" fontId="0" fillId="7" borderId="0" xfId="0" applyFill="1" applyAlignment="1">
      <alignment vertical="center"/>
    </xf>
    <xf numFmtId="38" fontId="0" fillId="7" borderId="0" xfId="1" applyFont="1" applyFill="1" applyAlignment="1">
      <alignment vertical="center"/>
    </xf>
    <xf numFmtId="0" fontId="0" fillId="7" borderId="0" xfId="0" applyFill="1"/>
    <xf numFmtId="1" fontId="0" fillId="0" borderId="0" xfId="0" applyNumberFormat="1" applyAlignment="1">
      <alignment vertical="center"/>
    </xf>
    <xf numFmtId="38" fontId="0" fillId="0" borderId="0" xfId="1" applyFont="1" applyFill="1" applyAlignment="1">
      <alignment vertical="center"/>
    </xf>
    <xf numFmtId="0" fontId="0" fillId="8" borderId="0" xfId="0" applyFill="1"/>
    <xf numFmtId="176" fontId="0" fillId="0" borderId="0" xfId="1" applyNumberFormat="1" applyFont="1" applyFill="1" applyBorder="1" applyAlignment="1">
      <alignment vertical="center"/>
    </xf>
    <xf numFmtId="1" fontId="0" fillId="8" borderId="0" xfId="0" applyNumberFormat="1" applyFill="1" applyAlignment="1">
      <alignment vertical="center"/>
    </xf>
    <xf numFmtId="0" fontId="0" fillId="8" borderId="0" xfId="0" applyFill="1" applyAlignment="1">
      <alignment vertical="center"/>
    </xf>
    <xf numFmtId="38" fontId="0" fillId="8" borderId="0" xfId="1" applyFont="1" applyFill="1" applyAlignment="1">
      <alignment vertical="center"/>
    </xf>
    <xf numFmtId="0" fontId="14" fillId="0" borderId="0" xfId="0" applyFont="1"/>
    <xf numFmtId="0" fontId="9" fillId="0" borderId="0" xfId="0" applyFont="1" applyAlignment="1">
      <alignment vertical="center" wrapText="1"/>
    </xf>
    <xf numFmtId="0" fontId="13" fillId="0" borderId="0" xfId="2" applyFont="1" applyFill="1" applyBorder="1" applyAlignment="1">
      <alignment vertical="center"/>
    </xf>
    <xf numFmtId="0" fontId="13" fillId="0" borderId="0" xfId="0" applyFont="1" applyAlignment="1">
      <alignment vertical="center"/>
    </xf>
    <xf numFmtId="1" fontId="0" fillId="9" borderId="0" xfId="0" applyNumberFormat="1" applyFill="1" applyAlignment="1">
      <alignment vertical="center"/>
    </xf>
    <xf numFmtId="0" fontId="0" fillId="9" borderId="0" xfId="0" applyFill="1" applyAlignment="1">
      <alignment vertical="center"/>
    </xf>
    <xf numFmtId="38" fontId="0" fillId="9" borderId="0" xfId="1" applyFont="1" applyFill="1" applyBorder="1" applyAlignment="1">
      <alignment vertical="center"/>
    </xf>
    <xf numFmtId="0" fontId="0" fillId="9" borderId="0" xfId="0" applyFill="1"/>
    <xf numFmtId="38" fontId="0" fillId="9" borderId="0" xfId="1" applyFont="1" applyFill="1" applyAlignment="1">
      <alignment vertical="center"/>
    </xf>
    <xf numFmtId="0" fontId="0" fillId="10" borderId="0" xfId="0" applyFill="1"/>
    <xf numFmtId="1" fontId="0" fillId="10" borderId="0" xfId="0" applyNumberFormat="1" applyFill="1" applyAlignment="1">
      <alignment vertical="center"/>
    </xf>
    <xf numFmtId="0" fontId="0" fillId="10" borderId="0" xfId="0" applyFill="1" applyAlignment="1">
      <alignment vertical="center"/>
    </xf>
    <xf numFmtId="38" fontId="0" fillId="10" borderId="0" xfId="1" applyFont="1" applyFill="1" applyAlignment="1">
      <alignment vertical="center"/>
    </xf>
    <xf numFmtId="0" fontId="13" fillId="0" borderId="1" xfId="0" applyFont="1" applyBorder="1" applyAlignment="1">
      <alignment vertical="center"/>
    </xf>
    <xf numFmtId="0" fontId="16" fillId="0" borderId="18" xfId="0" applyFont="1" applyBorder="1" applyAlignment="1">
      <alignment horizontal="center" vertical="center"/>
    </xf>
    <xf numFmtId="0" fontId="16" fillId="0" borderId="18" xfId="0" applyFont="1" applyBorder="1" applyAlignment="1">
      <alignment horizontal="center"/>
    </xf>
    <xf numFmtId="0" fontId="17" fillId="10" borderId="0" xfId="0" applyFont="1" applyFill="1"/>
    <xf numFmtId="0" fontId="18" fillId="0" borderId="0" xfId="0" applyFont="1"/>
    <xf numFmtId="0" fontId="17" fillId="0" borderId="0" xfId="0" applyFont="1"/>
    <xf numFmtId="0" fontId="9" fillId="0" borderId="0" xfId="0" applyFont="1"/>
    <xf numFmtId="0" fontId="18" fillId="12" borderId="0" xfId="0" applyFont="1" applyFill="1"/>
    <xf numFmtId="0" fontId="9" fillId="10" borderId="0" xfId="0" applyFont="1" applyFill="1"/>
    <xf numFmtId="0" fontId="9" fillId="0" borderId="18" xfId="0" applyFont="1" applyBorder="1" applyAlignment="1">
      <alignment vertical="center"/>
    </xf>
    <xf numFmtId="0" fontId="9" fillId="0" borderId="58" xfId="0" applyFont="1" applyBorder="1" applyAlignment="1">
      <alignment vertical="center"/>
    </xf>
    <xf numFmtId="0" fontId="9" fillId="10" borderId="58" xfId="0" applyFont="1" applyFill="1" applyBorder="1" applyAlignment="1">
      <alignment vertical="center"/>
    </xf>
    <xf numFmtId="0" fontId="9" fillId="0" borderId="58" xfId="0" applyFont="1" applyBorder="1"/>
    <xf numFmtId="0" fontId="9" fillId="10" borderId="58" xfId="0" applyFont="1" applyFill="1" applyBorder="1"/>
    <xf numFmtId="0" fontId="13" fillId="0" borderId="58" xfId="0" applyFont="1" applyBorder="1"/>
    <xf numFmtId="0" fontId="13" fillId="0" borderId="58" xfId="0" applyFont="1" applyBorder="1" applyAlignment="1">
      <alignment vertical="center"/>
    </xf>
    <xf numFmtId="0" fontId="13" fillId="10" borderId="58" xfId="0" applyFont="1" applyFill="1" applyBorder="1" applyAlignment="1">
      <alignment vertical="center"/>
    </xf>
    <xf numFmtId="0" fontId="13" fillId="10" borderId="58" xfId="0" applyFont="1" applyFill="1" applyBorder="1" applyAlignment="1">
      <alignment vertical="center" wrapText="1"/>
    </xf>
    <xf numFmtId="0" fontId="13" fillId="10" borderId="58" xfId="2" applyFont="1" applyFill="1" applyBorder="1" applyAlignment="1">
      <alignment vertical="center"/>
    </xf>
    <xf numFmtId="0" fontId="9" fillId="10" borderId="58" xfId="0" applyFont="1" applyFill="1" applyBorder="1" applyAlignment="1">
      <alignment horizontal="center"/>
    </xf>
    <xf numFmtId="177" fontId="9" fillId="10" borderId="58" xfId="0" applyNumberFormat="1" applyFont="1" applyFill="1" applyBorder="1"/>
    <xf numFmtId="177" fontId="9" fillId="0" borderId="58" xfId="0" applyNumberFormat="1" applyFont="1" applyBorder="1"/>
    <xf numFmtId="0" fontId="12" fillId="0" borderId="58" xfId="0" applyFont="1" applyBorder="1"/>
    <xf numFmtId="0" fontId="13" fillId="10" borderId="58" xfId="0" applyFont="1" applyFill="1" applyBorder="1"/>
    <xf numFmtId="0" fontId="13" fillId="0" borderId="59" xfId="0" applyFont="1" applyBorder="1"/>
    <xf numFmtId="0" fontId="9" fillId="0" borderId="59" xfId="0" applyFont="1" applyBorder="1"/>
    <xf numFmtId="0" fontId="9" fillId="0" borderId="4" xfId="0" applyFont="1" applyBorder="1" applyAlignment="1">
      <alignment vertical="center"/>
    </xf>
    <xf numFmtId="0" fontId="9" fillId="0" borderId="5"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horizontal="center" vertical="center"/>
    </xf>
    <xf numFmtId="0" fontId="9" fillId="0" borderId="11" xfId="0" applyFont="1" applyBorder="1" applyAlignment="1">
      <alignmen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2" xfId="0" applyFont="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vertical="center"/>
    </xf>
    <xf numFmtId="0" fontId="9" fillId="0" borderId="22" xfId="0" applyFont="1" applyBorder="1" applyAlignment="1">
      <alignment vertical="center"/>
    </xf>
    <xf numFmtId="0" fontId="9" fillId="0" borderId="18" xfId="0" applyFont="1" applyBorder="1" applyAlignment="1">
      <alignment horizontal="center" vertical="center"/>
    </xf>
    <xf numFmtId="0" fontId="9" fillId="0" borderId="1" xfId="0" applyFont="1" applyBorder="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25" xfId="0" applyFont="1" applyBorder="1" applyAlignment="1">
      <alignment vertical="center"/>
    </xf>
    <xf numFmtId="0" fontId="9" fillId="0" borderId="1" xfId="0" applyFont="1" applyBorder="1" applyAlignment="1">
      <alignment horizontal="center" vertical="center"/>
    </xf>
    <xf numFmtId="0" fontId="9" fillId="0" borderId="25" xfId="0" applyFont="1" applyBorder="1" applyAlignment="1">
      <alignment horizontal="center" vertical="center"/>
    </xf>
    <xf numFmtId="0" fontId="9" fillId="0" borderId="5" xfId="0" applyFont="1" applyBorder="1" applyAlignment="1">
      <alignment vertical="center"/>
    </xf>
    <xf numFmtId="49" fontId="9" fillId="0" borderId="19" xfId="0" applyNumberFormat="1" applyFont="1" applyBorder="1" applyAlignment="1">
      <alignment horizontal="center" vertical="center"/>
    </xf>
    <xf numFmtId="0" fontId="9" fillId="0" borderId="26" xfId="0" applyFont="1" applyBorder="1" applyAlignment="1">
      <alignment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vertical="center"/>
    </xf>
    <xf numFmtId="0" fontId="9" fillId="0" borderId="30" xfId="0" applyFont="1" applyBorder="1" applyAlignment="1">
      <alignment horizontal="center" vertical="center"/>
    </xf>
    <xf numFmtId="0" fontId="9" fillId="0" borderId="3" xfId="0" applyFont="1" applyBorder="1" applyAlignment="1">
      <alignment vertical="center"/>
    </xf>
    <xf numFmtId="0" fontId="9" fillId="0" borderId="10" xfId="0" applyFont="1" applyBorder="1" applyAlignment="1">
      <alignment vertical="center"/>
    </xf>
    <xf numFmtId="0" fontId="10" fillId="0" borderId="30" xfId="2" applyFont="1" applyFill="1" applyBorder="1" applyAlignment="1">
      <alignment horizontal="center" vertical="center"/>
    </xf>
    <xf numFmtId="49" fontId="9" fillId="0" borderId="16" xfId="0" applyNumberFormat="1" applyFont="1" applyBorder="1" applyAlignment="1">
      <alignment horizontal="center" vertical="center"/>
    </xf>
    <xf numFmtId="49" fontId="9" fillId="0" borderId="30" xfId="0" applyNumberFormat="1" applyFont="1" applyBorder="1" applyAlignment="1">
      <alignment horizontal="center" vertical="center"/>
    </xf>
    <xf numFmtId="0" fontId="9" fillId="0" borderId="16" xfId="0" applyFont="1" applyBorder="1" applyAlignment="1">
      <alignment vertical="center"/>
    </xf>
    <xf numFmtId="0" fontId="10" fillId="0" borderId="18" xfId="2" applyFont="1" applyFill="1" applyBorder="1" applyAlignment="1">
      <alignment vertical="center"/>
    </xf>
    <xf numFmtId="0" fontId="11" fillId="0" borderId="5" xfId="2" applyFont="1" applyFill="1" applyBorder="1" applyAlignment="1">
      <alignment vertical="center"/>
    </xf>
    <xf numFmtId="0" fontId="11" fillId="0" borderId="19" xfId="2" applyFont="1" applyFill="1" applyBorder="1" applyAlignment="1">
      <alignment vertical="center"/>
    </xf>
    <xf numFmtId="0" fontId="9" fillId="0" borderId="19" xfId="0" applyFont="1" applyBorder="1" applyAlignment="1">
      <alignment vertical="center"/>
    </xf>
    <xf numFmtId="0" fontId="9" fillId="0" borderId="17" xfId="0" applyFont="1" applyBorder="1" applyAlignment="1">
      <alignment vertical="center"/>
    </xf>
    <xf numFmtId="0" fontId="9" fillId="0" borderId="20" xfId="0" applyFont="1" applyBorder="1" applyAlignment="1">
      <alignment vertical="center"/>
    </xf>
    <xf numFmtId="0" fontId="10" fillId="0" borderId="18" xfId="2" applyFont="1" applyFill="1" applyBorder="1" applyAlignment="1">
      <alignment horizontal="center" vertical="center"/>
    </xf>
    <xf numFmtId="0" fontId="11" fillId="0" borderId="5" xfId="2" applyFont="1" applyFill="1" applyBorder="1" applyAlignment="1">
      <alignment horizontal="center" vertical="center"/>
    </xf>
    <xf numFmtId="0" fontId="9" fillId="0" borderId="28" xfId="0" applyFont="1" applyBorder="1" applyAlignment="1">
      <alignment vertical="center"/>
    </xf>
    <xf numFmtId="0" fontId="9" fillId="0" borderId="29" xfId="0" applyFont="1" applyBorder="1" applyAlignment="1">
      <alignment horizontal="center" vertical="center"/>
    </xf>
    <xf numFmtId="0" fontId="9" fillId="0" borderId="30" xfId="0" applyFont="1" applyBorder="1" applyAlignment="1">
      <alignment vertical="center"/>
    </xf>
    <xf numFmtId="0" fontId="9" fillId="0" borderId="31" xfId="0" applyFont="1" applyBorder="1" applyAlignment="1">
      <alignment vertical="center"/>
    </xf>
    <xf numFmtId="0" fontId="9" fillId="0" borderId="32" xfId="0" applyFont="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9" fillId="0" borderId="35" xfId="0" applyFont="1" applyBorder="1" applyAlignment="1">
      <alignment vertical="center"/>
    </xf>
    <xf numFmtId="0" fontId="9" fillId="0" borderId="34" xfId="0" applyFont="1" applyBorder="1" applyAlignment="1">
      <alignment horizontal="center" vertical="center"/>
    </xf>
    <xf numFmtId="0" fontId="9" fillId="0" borderId="36" xfId="0" applyFont="1" applyBorder="1" applyAlignment="1">
      <alignment vertical="center"/>
    </xf>
    <xf numFmtId="0" fontId="9" fillId="0" borderId="37" xfId="0" applyFont="1" applyBorder="1" applyAlignment="1">
      <alignment vertical="center"/>
    </xf>
    <xf numFmtId="0" fontId="9" fillId="0" borderId="38" xfId="0" applyFont="1" applyBorder="1" applyAlignment="1">
      <alignment vertical="center"/>
    </xf>
    <xf numFmtId="0" fontId="9" fillId="0" borderId="37" xfId="0" applyFont="1" applyBorder="1" applyAlignment="1">
      <alignment horizontal="center" vertical="center"/>
    </xf>
    <xf numFmtId="0" fontId="9" fillId="0" borderId="39" xfId="0" applyFont="1" applyBorder="1" applyAlignment="1">
      <alignment vertical="center"/>
    </xf>
    <xf numFmtId="177" fontId="11" fillId="0" borderId="37" xfId="2" applyNumberFormat="1" applyFont="1" applyFill="1" applyBorder="1" applyAlignment="1">
      <alignment horizontal="center" vertical="center"/>
    </xf>
    <xf numFmtId="0" fontId="9" fillId="0" borderId="40" xfId="0" applyFont="1" applyBorder="1" applyAlignment="1">
      <alignment vertical="center"/>
    </xf>
    <xf numFmtId="0" fontId="9" fillId="0" borderId="41" xfId="0" applyFont="1" applyBorder="1" applyAlignment="1">
      <alignment vertical="center"/>
    </xf>
    <xf numFmtId="177" fontId="11" fillId="0" borderId="40" xfId="2" applyNumberFormat="1" applyFont="1" applyFill="1" applyBorder="1" applyAlignment="1">
      <alignment horizontal="center" vertical="center"/>
    </xf>
    <xf numFmtId="0" fontId="9" fillId="0" borderId="42" xfId="0" applyFont="1" applyBorder="1" applyAlignment="1">
      <alignment vertical="center"/>
    </xf>
    <xf numFmtId="177" fontId="11" fillId="0" borderId="1" xfId="2" applyNumberFormat="1" applyFont="1" applyFill="1" applyBorder="1" applyAlignment="1">
      <alignment horizontal="center" vertical="center"/>
    </xf>
    <xf numFmtId="0" fontId="9" fillId="0" borderId="43" xfId="0" applyFont="1" applyBorder="1" applyAlignment="1">
      <alignment vertical="center"/>
    </xf>
    <xf numFmtId="0" fontId="9" fillId="0" borderId="44" xfId="0" applyFont="1" applyBorder="1" applyAlignment="1">
      <alignment vertical="center"/>
    </xf>
    <xf numFmtId="0" fontId="9" fillId="0" borderId="45" xfId="0" applyFont="1" applyBorder="1" applyAlignment="1">
      <alignment vertical="center"/>
    </xf>
    <xf numFmtId="0" fontId="9" fillId="0" borderId="46" xfId="0" applyFont="1" applyBorder="1" applyAlignment="1">
      <alignment vertical="center"/>
    </xf>
    <xf numFmtId="0" fontId="9" fillId="0" borderId="47" xfId="0" applyFont="1" applyBorder="1" applyAlignment="1">
      <alignment vertical="center"/>
    </xf>
    <xf numFmtId="40" fontId="9" fillId="0" borderId="34" xfId="1" applyNumberFormat="1" applyFont="1" applyFill="1" applyBorder="1" applyAlignment="1">
      <alignment vertical="center"/>
    </xf>
    <xf numFmtId="0" fontId="9" fillId="0" borderId="48" xfId="0" applyFont="1" applyBorder="1" applyAlignment="1">
      <alignment vertical="center"/>
    </xf>
    <xf numFmtId="40" fontId="9" fillId="0" borderId="37" xfId="1" applyNumberFormat="1" applyFont="1" applyFill="1" applyBorder="1" applyAlignment="1">
      <alignment vertical="center"/>
    </xf>
    <xf numFmtId="0" fontId="12" fillId="0" borderId="37" xfId="0" applyFont="1" applyBorder="1" applyAlignment="1">
      <alignment vertical="center"/>
    </xf>
    <xf numFmtId="0" fontId="12" fillId="0" borderId="38" xfId="0" applyFont="1" applyBorder="1" applyAlignment="1">
      <alignment vertical="center"/>
    </xf>
    <xf numFmtId="178" fontId="12" fillId="0" borderId="37" xfId="1" applyNumberFormat="1" applyFont="1" applyFill="1" applyBorder="1" applyAlignment="1">
      <alignment vertical="center"/>
    </xf>
    <xf numFmtId="0" fontId="12" fillId="0" borderId="39" xfId="0" applyFont="1" applyBorder="1" applyAlignment="1">
      <alignment vertical="center"/>
    </xf>
    <xf numFmtId="0" fontId="12" fillId="0" borderId="49" xfId="0" applyFont="1" applyBorder="1" applyAlignment="1">
      <alignment vertical="center"/>
    </xf>
    <xf numFmtId="0" fontId="12" fillId="0" borderId="50" xfId="0" applyFont="1" applyBorder="1" applyAlignment="1">
      <alignment vertical="center"/>
    </xf>
    <xf numFmtId="178" fontId="12" fillId="0" borderId="49" xfId="1" applyNumberFormat="1" applyFont="1" applyFill="1" applyBorder="1" applyAlignment="1">
      <alignment vertical="center"/>
    </xf>
    <xf numFmtId="0" fontId="12" fillId="0" borderId="51" xfId="0" applyFont="1" applyBorder="1" applyAlignment="1">
      <alignment vertical="center"/>
    </xf>
    <xf numFmtId="178" fontId="9" fillId="0" borderId="1" xfId="0" applyNumberFormat="1" applyFont="1" applyBorder="1" applyAlignment="1">
      <alignment vertical="center"/>
    </xf>
    <xf numFmtId="0" fontId="12" fillId="0" borderId="52" xfId="0" applyFont="1" applyBorder="1" applyAlignment="1">
      <alignment vertical="center"/>
    </xf>
    <xf numFmtId="0" fontId="12" fillId="0" borderId="53" xfId="0" applyFont="1" applyBorder="1" applyAlignment="1">
      <alignment vertical="center"/>
    </xf>
    <xf numFmtId="0" fontId="12" fillId="0" borderId="54" xfId="0" applyFont="1" applyBorder="1" applyAlignment="1">
      <alignment vertical="center"/>
    </xf>
    <xf numFmtId="0" fontId="10" fillId="0" borderId="52" xfId="2" applyFont="1" applyFill="1" applyBorder="1" applyAlignment="1">
      <alignment vertical="center"/>
    </xf>
    <xf numFmtId="0" fontId="10" fillId="0" borderId="53" xfId="2" applyFont="1" applyFill="1" applyBorder="1" applyAlignment="1">
      <alignment vertical="center"/>
    </xf>
    <xf numFmtId="0" fontId="10" fillId="0" borderId="54" xfId="2" applyFont="1" applyFill="1" applyBorder="1" applyAlignment="1">
      <alignment vertical="center"/>
    </xf>
    <xf numFmtId="0" fontId="13" fillId="0" borderId="32" xfId="0" applyFont="1" applyBorder="1" applyAlignment="1">
      <alignment vertical="center"/>
    </xf>
    <xf numFmtId="0" fontId="13" fillId="0" borderId="33" xfId="0" applyFont="1" applyBorder="1" applyAlignment="1">
      <alignment vertical="center"/>
    </xf>
    <xf numFmtId="0" fontId="13" fillId="0" borderId="43" xfId="0" applyFont="1" applyBorder="1" applyAlignment="1">
      <alignment vertical="center"/>
    </xf>
    <xf numFmtId="0" fontId="9" fillId="0" borderId="55" xfId="0" applyFont="1" applyBorder="1" applyAlignment="1">
      <alignment vertical="center"/>
    </xf>
    <xf numFmtId="0" fontId="12" fillId="0" borderId="44" xfId="0" applyFont="1" applyBorder="1" applyAlignment="1">
      <alignment vertical="center"/>
    </xf>
    <xf numFmtId="0" fontId="12" fillId="0" borderId="45" xfId="0" applyFont="1" applyBorder="1" applyAlignment="1">
      <alignment vertical="center"/>
    </xf>
    <xf numFmtId="0" fontId="10" fillId="0" borderId="9" xfId="2" applyFont="1" applyFill="1" applyBorder="1" applyAlignment="1">
      <alignment horizontal="center" vertical="center"/>
    </xf>
    <xf numFmtId="0" fontId="10" fillId="0" borderId="28" xfId="2" applyFont="1" applyFill="1" applyBorder="1" applyAlignment="1">
      <alignment vertical="center"/>
    </xf>
    <xf numFmtId="0" fontId="10" fillId="0" borderId="56" xfId="2" applyFont="1" applyFill="1" applyBorder="1" applyAlignment="1">
      <alignment vertical="center"/>
    </xf>
    <xf numFmtId="0" fontId="10" fillId="0" borderId="0" xfId="2" applyFont="1" applyFill="1" applyBorder="1" applyAlignment="1">
      <alignment horizontal="center" vertical="center"/>
    </xf>
    <xf numFmtId="0" fontId="10" fillId="0" borderId="0" xfId="2" applyFont="1" applyFill="1" applyBorder="1" applyAlignment="1">
      <alignment vertical="center"/>
    </xf>
    <xf numFmtId="0" fontId="9" fillId="0" borderId="57" xfId="0" applyFont="1" applyBorder="1" applyAlignment="1">
      <alignment horizontal="center" vertical="center"/>
    </xf>
    <xf numFmtId="1" fontId="9" fillId="0" borderId="57" xfId="0" applyNumberFormat="1" applyFont="1" applyBorder="1" applyAlignment="1">
      <alignment horizontal="center" vertical="center"/>
    </xf>
    <xf numFmtId="1" fontId="9" fillId="4" borderId="57" xfId="0" applyNumberFormat="1" applyFont="1" applyFill="1" applyBorder="1" applyAlignment="1">
      <alignment horizontal="center" vertical="center"/>
    </xf>
    <xf numFmtId="1" fontId="9" fillId="10" borderId="57" xfId="0" applyNumberFormat="1" applyFont="1" applyFill="1" applyBorder="1" applyAlignment="1">
      <alignment horizontal="center" vertical="center"/>
    </xf>
    <xf numFmtId="1" fontId="13" fillId="3" borderId="57" xfId="0" applyNumberFormat="1" applyFont="1" applyFill="1" applyBorder="1" applyAlignment="1">
      <alignment horizontal="center" vertical="center"/>
    </xf>
    <xf numFmtId="1" fontId="9" fillId="3" borderId="57" xfId="0" applyNumberFormat="1" applyFont="1" applyFill="1" applyBorder="1" applyAlignment="1">
      <alignment horizontal="center" vertical="center"/>
    </xf>
    <xf numFmtId="1" fontId="9" fillId="7" borderId="57" xfId="0" applyNumberFormat="1" applyFont="1" applyFill="1" applyBorder="1" applyAlignment="1">
      <alignment horizontal="center" vertical="center"/>
    </xf>
    <xf numFmtId="1" fontId="9" fillId="5" borderId="57" xfId="0" applyNumberFormat="1" applyFont="1" applyFill="1" applyBorder="1" applyAlignment="1">
      <alignment horizontal="center" vertical="center"/>
    </xf>
    <xf numFmtId="1" fontId="9" fillId="6" borderId="57" xfId="0" applyNumberFormat="1" applyFont="1" applyFill="1" applyBorder="1" applyAlignment="1">
      <alignment horizontal="center" vertical="center"/>
    </xf>
    <xf numFmtId="1" fontId="9" fillId="8" borderId="57" xfId="0" applyNumberFormat="1" applyFont="1" applyFill="1" applyBorder="1" applyAlignment="1">
      <alignment horizontal="center" vertical="center"/>
    </xf>
    <xf numFmtId="0" fontId="12" fillId="0" borderId="57" xfId="0" applyFont="1" applyBorder="1" applyAlignment="1">
      <alignment horizontal="center" vertical="center"/>
    </xf>
    <xf numFmtId="0" fontId="9" fillId="0" borderId="57" xfId="0" applyFont="1" applyBorder="1" applyAlignment="1">
      <alignment horizontal="center"/>
    </xf>
    <xf numFmtId="0" fontId="9" fillId="0" borderId="58" xfId="0" applyFont="1" applyBorder="1" applyAlignment="1">
      <alignment horizontal="center" vertical="center"/>
    </xf>
    <xf numFmtId="0" fontId="9" fillId="4" borderId="58" xfId="0" applyFont="1" applyFill="1" applyBorder="1" applyAlignment="1">
      <alignment horizontal="center" vertical="center"/>
    </xf>
    <xf numFmtId="0" fontId="9" fillId="10" borderId="58" xfId="0" applyFont="1" applyFill="1" applyBorder="1" applyAlignment="1">
      <alignment horizontal="center" vertical="center"/>
    </xf>
    <xf numFmtId="0" fontId="13" fillId="3" borderId="58" xfId="0" applyFont="1" applyFill="1" applyBorder="1" applyAlignment="1">
      <alignment horizontal="center" vertical="center"/>
    </xf>
    <xf numFmtId="0" fontId="9" fillId="3" borderId="58" xfId="0" applyFont="1" applyFill="1" applyBorder="1" applyAlignment="1">
      <alignment horizontal="center" vertical="center"/>
    </xf>
    <xf numFmtId="0" fontId="9" fillId="7" borderId="58" xfId="0" applyFont="1" applyFill="1" applyBorder="1" applyAlignment="1">
      <alignment horizontal="center" vertical="center"/>
    </xf>
    <xf numFmtId="0" fontId="9" fillId="5" borderId="58" xfId="0" applyFont="1" applyFill="1" applyBorder="1" applyAlignment="1">
      <alignment horizontal="center" vertical="center"/>
    </xf>
    <xf numFmtId="0" fontId="9" fillId="6" borderId="58" xfId="0" applyFont="1" applyFill="1" applyBorder="1" applyAlignment="1">
      <alignment horizontal="center" vertical="center"/>
    </xf>
    <xf numFmtId="0" fontId="9" fillId="8" borderId="58" xfId="0" applyFont="1" applyFill="1" applyBorder="1" applyAlignment="1">
      <alignment horizontal="center" vertical="center"/>
    </xf>
    <xf numFmtId="0" fontId="12" fillId="0" borderId="58" xfId="0" applyFont="1" applyBorder="1" applyAlignment="1">
      <alignment horizontal="center" vertical="center"/>
    </xf>
    <xf numFmtId="0" fontId="9" fillId="0" borderId="58" xfId="0" applyFont="1" applyBorder="1" applyAlignment="1">
      <alignment horizontal="center"/>
    </xf>
    <xf numFmtId="176" fontId="9" fillId="0" borderId="58" xfId="1" applyNumberFormat="1" applyFont="1" applyFill="1" applyBorder="1" applyAlignment="1">
      <alignment horizontal="center" vertical="center"/>
    </xf>
    <xf numFmtId="38" fontId="9" fillId="0" borderId="58" xfId="1" applyFont="1" applyFill="1" applyBorder="1" applyAlignment="1">
      <alignment horizontal="center" vertical="center"/>
    </xf>
    <xf numFmtId="38" fontId="9" fillId="4" borderId="58" xfId="1" applyFont="1" applyFill="1" applyBorder="1" applyAlignment="1">
      <alignment horizontal="center" vertical="center"/>
    </xf>
    <xf numFmtId="38" fontId="9" fillId="10" borderId="58" xfId="1" applyFont="1" applyFill="1" applyBorder="1" applyAlignment="1">
      <alignment horizontal="center" vertical="center"/>
    </xf>
    <xf numFmtId="38" fontId="13" fillId="3" borderId="58" xfId="1" applyFont="1" applyFill="1" applyBorder="1" applyAlignment="1">
      <alignment horizontal="center" vertical="center"/>
    </xf>
    <xf numFmtId="38" fontId="9" fillId="3" borderId="58" xfId="1" applyFont="1" applyFill="1" applyBorder="1" applyAlignment="1">
      <alignment horizontal="center" vertical="center"/>
    </xf>
    <xf numFmtId="38" fontId="9" fillId="7" borderId="58" xfId="1" applyFont="1" applyFill="1" applyBorder="1" applyAlignment="1">
      <alignment horizontal="center" vertical="center"/>
    </xf>
    <xf numFmtId="38" fontId="9" fillId="5" borderId="58" xfId="1" applyFont="1" applyFill="1" applyBorder="1" applyAlignment="1">
      <alignment horizontal="center" vertical="center"/>
    </xf>
    <xf numFmtId="38" fontId="9" fillId="6" borderId="58" xfId="1" applyFont="1" applyFill="1" applyBorder="1" applyAlignment="1">
      <alignment horizontal="center" vertical="center"/>
    </xf>
    <xf numFmtId="38" fontId="9" fillId="8" borderId="58" xfId="1" applyFont="1" applyFill="1" applyBorder="1" applyAlignment="1">
      <alignment horizontal="center" vertical="center"/>
    </xf>
    <xf numFmtId="0" fontId="9" fillId="3" borderId="58" xfId="0" applyFont="1" applyFill="1" applyBorder="1" applyAlignment="1">
      <alignment horizontal="center"/>
    </xf>
    <xf numFmtId="0" fontId="9" fillId="5" borderId="58" xfId="0" applyFont="1" applyFill="1" applyBorder="1" applyAlignment="1">
      <alignment horizontal="center"/>
    </xf>
    <xf numFmtId="0" fontId="9" fillId="6" borderId="58" xfId="0" applyFont="1" applyFill="1" applyBorder="1" applyAlignment="1">
      <alignment horizontal="center"/>
    </xf>
    <xf numFmtId="0" fontId="9" fillId="8" borderId="58" xfId="0" applyFont="1" applyFill="1" applyBorder="1" applyAlignment="1">
      <alignment horizontal="center"/>
    </xf>
    <xf numFmtId="0" fontId="16" fillId="0" borderId="0" xfId="0" applyFont="1"/>
    <xf numFmtId="0" fontId="16" fillId="0" borderId="0" xfId="0" applyFont="1" applyAlignment="1">
      <alignment horizontal="center"/>
    </xf>
    <xf numFmtId="0" fontId="16" fillId="0" borderId="18" xfId="0" applyFont="1" applyBorder="1"/>
    <xf numFmtId="0" fontId="16" fillId="0" borderId="17" xfId="0" applyFont="1" applyBorder="1"/>
    <xf numFmtId="0" fontId="16" fillId="0" borderId="20" xfId="0" applyFont="1" applyBorder="1"/>
    <xf numFmtId="0" fontId="16" fillId="0" borderId="26" xfId="0" applyFont="1" applyBorder="1"/>
    <xf numFmtId="0" fontId="19" fillId="0" borderId="0" xfId="0" applyFont="1"/>
    <xf numFmtId="0" fontId="6" fillId="4" borderId="18" xfId="0" applyFont="1" applyFill="1" applyBorder="1" applyAlignment="1">
      <alignment horizontal="center" vertical="center"/>
    </xf>
    <xf numFmtId="0" fontId="6" fillId="0" borderId="20" xfId="0" applyFont="1" applyBorder="1" applyAlignment="1">
      <alignment vertical="center"/>
    </xf>
    <xf numFmtId="0" fontId="6" fillId="6" borderId="18" xfId="0" applyFont="1" applyFill="1" applyBorder="1" applyAlignment="1">
      <alignment horizontal="center" vertical="center"/>
    </xf>
    <xf numFmtId="0" fontId="6" fillId="0" borderId="18" xfId="2" applyFont="1" applyFill="1" applyBorder="1" applyAlignment="1">
      <alignment horizontal="center" vertical="center"/>
    </xf>
    <xf numFmtId="0" fontId="6" fillId="0" borderId="20" xfId="2" applyFont="1" applyFill="1" applyBorder="1" applyAlignment="1">
      <alignment vertical="center"/>
    </xf>
    <xf numFmtId="0" fontId="6" fillId="0" borderId="18" xfId="0" applyFont="1" applyBorder="1" applyAlignment="1">
      <alignment horizontal="center" vertical="center"/>
    </xf>
    <xf numFmtId="0" fontId="6" fillId="0" borderId="0" xfId="0" applyFont="1" applyAlignment="1">
      <alignment vertical="center"/>
    </xf>
    <xf numFmtId="0" fontId="6" fillId="7" borderId="18" xfId="0" applyFont="1" applyFill="1" applyBorder="1" applyAlignment="1">
      <alignment vertical="center"/>
    </xf>
    <xf numFmtId="0" fontId="6" fillId="7" borderId="6" xfId="0" applyFont="1" applyFill="1" applyBorder="1" applyAlignment="1">
      <alignment horizontal="center" vertical="center"/>
    </xf>
    <xf numFmtId="0" fontId="6" fillId="0" borderId="1" xfId="0" applyFont="1" applyBorder="1" applyAlignment="1">
      <alignment vertical="center"/>
    </xf>
    <xf numFmtId="0" fontId="6" fillId="7" borderId="18" xfId="0" applyFont="1" applyFill="1" applyBorder="1" applyAlignment="1">
      <alignment horizontal="center" vertical="center"/>
    </xf>
    <xf numFmtId="0" fontId="6" fillId="6" borderId="18" xfId="0" applyFont="1" applyFill="1" applyBorder="1" applyAlignment="1">
      <alignment horizontal="center" vertical="center" wrapText="1"/>
    </xf>
    <xf numFmtId="0" fontId="6" fillId="0" borderId="20" xfId="0" applyFont="1" applyBorder="1" applyAlignment="1">
      <alignment vertical="center" wrapText="1"/>
    </xf>
    <xf numFmtId="0" fontId="20" fillId="0" borderId="0" xfId="0" applyFont="1" applyAlignment="1">
      <alignment vertical="center"/>
    </xf>
    <xf numFmtId="0" fontId="6" fillId="3" borderId="18" xfId="0" applyFont="1" applyFill="1" applyBorder="1" applyAlignment="1">
      <alignment vertical="center"/>
    </xf>
    <xf numFmtId="0" fontId="6" fillId="3" borderId="6" xfId="0" applyFont="1" applyFill="1" applyBorder="1" applyAlignment="1">
      <alignment horizontal="center" vertical="center"/>
    </xf>
    <xf numFmtId="0" fontId="6" fillId="3" borderId="18" xfId="0" applyFont="1" applyFill="1" applyBorder="1" applyAlignment="1">
      <alignment horizontal="center" vertical="center"/>
    </xf>
    <xf numFmtId="0" fontId="16" fillId="3" borderId="18" xfId="0" applyFont="1" applyFill="1" applyBorder="1" applyAlignment="1">
      <alignment horizontal="center"/>
    </xf>
    <xf numFmtId="0" fontId="6" fillId="0" borderId="0" xfId="0" applyFont="1" applyAlignment="1">
      <alignment horizontal="center" vertical="center"/>
    </xf>
    <xf numFmtId="0" fontId="6" fillId="3" borderId="17" xfId="0" applyFont="1" applyFill="1" applyBorder="1" applyAlignment="1">
      <alignment horizontal="center" vertical="center"/>
    </xf>
    <xf numFmtId="0" fontId="6" fillId="0" borderId="23" xfId="0" applyFont="1" applyBorder="1" applyAlignment="1">
      <alignment vertical="center"/>
    </xf>
    <xf numFmtId="0" fontId="6" fillId="3" borderId="7" xfId="0" applyFont="1" applyFill="1" applyBorder="1" applyAlignment="1">
      <alignment horizontal="center" vertical="center"/>
    </xf>
    <xf numFmtId="0" fontId="6" fillId="3" borderId="7" xfId="0" applyFont="1" applyFill="1" applyBorder="1" applyAlignment="1">
      <alignment vertical="center"/>
    </xf>
    <xf numFmtId="0" fontId="16" fillId="3" borderId="7" xfId="0" applyFont="1" applyFill="1" applyBorder="1"/>
    <xf numFmtId="0" fontId="16" fillId="3" borderId="5" xfId="0" applyFont="1" applyFill="1" applyBorder="1"/>
    <xf numFmtId="0" fontId="16" fillId="0" borderId="23" xfId="0" applyFont="1" applyBorder="1"/>
    <xf numFmtId="0" fontId="6" fillId="3" borderId="6" xfId="0" applyFont="1" applyFill="1" applyBorder="1" applyAlignment="1">
      <alignment vertical="center"/>
    </xf>
    <xf numFmtId="0" fontId="20" fillId="0" borderId="44" xfId="0" applyFont="1" applyBorder="1" applyAlignment="1">
      <alignment vertical="center"/>
    </xf>
    <xf numFmtId="0" fontId="6" fillId="0" borderId="24" xfId="0" applyFont="1" applyBorder="1"/>
    <xf numFmtId="0" fontId="16" fillId="0" borderId="7" xfId="0" applyFont="1" applyBorder="1" applyAlignment="1">
      <alignment horizontal="center"/>
    </xf>
    <xf numFmtId="0" fontId="16" fillId="0" borderId="7" xfId="0" applyFont="1" applyBorder="1"/>
    <xf numFmtId="0" fontId="16" fillId="0" borderId="5" xfId="0" applyFont="1" applyBorder="1"/>
    <xf numFmtId="0" fontId="16" fillId="0" borderId="44" xfId="0" applyFont="1" applyBorder="1"/>
    <xf numFmtId="0" fontId="6" fillId="0" borderId="6" xfId="0" applyFont="1" applyBorder="1"/>
    <xf numFmtId="0" fontId="16" fillId="0" borderId="6" xfId="0" applyFont="1" applyBorder="1"/>
    <xf numFmtId="0" fontId="20" fillId="0" borderId="44" xfId="0" applyFont="1" applyBorder="1"/>
    <xf numFmtId="0" fontId="6" fillId="5" borderId="6" xfId="0" applyFont="1" applyFill="1" applyBorder="1"/>
    <xf numFmtId="0" fontId="16" fillId="5" borderId="6" xfId="0" applyFont="1" applyFill="1" applyBorder="1"/>
    <xf numFmtId="0" fontId="16" fillId="5" borderId="7" xfId="0" applyFont="1" applyFill="1" applyBorder="1"/>
    <xf numFmtId="0" fontId="16" fillId="5" borderId="5" xfId="0" applyFont="1" applyFill="1" applyBorder="1"/>
    <xf numFmtId="0" fontId="6" fillId="11" borderId="18" xfId="0" applyFont="1" applyFill="1" applyBorder="1"/>
    <xf numFmtId="0" fontId="16" fillId="11" borderId="7" xfId="0" applyFont="1" applyFill="1" applyBorder="1" applyAlignment="1">
      <alignment horizontal="center"/>
    </xf>
    <xf numFmtId="0" fontId="16" fillId="11" borderId="7" xfId="0" applyFont="1" applyFill="1" applyBorder="1"/>
    <xf numFmtId="0" fontId="16" fillId="11" borderId="5" xfId="0" applyFont="1" applyFill="1" applyBorder="1"/>
    <xf numFmtId="0" fontId="6" fillId="0" borderId="0" xfId="2" applyFont="1" applyFill="1" applyBorder="1" applyAlignment="1">
      <alignment vertical="center"/>
    </xf>
    <xf numFmtId="0" fontId="6" fillId="0" borderId="0" xfId="0" applyFont="1"/>
    <xf numFmtId="0" fontId="6" fillId="0" borderId="0" xfId="0" applyFont="1" applyAlignment="1">
      <alignment horizontal="center"/>
    </xf>
    <xf numFmtId="0" fontId="16" fillId="11" borderId="6" xfId="0" applyFont="1" applyFill="1" applyBorder="1"/>
    <xf numFmtId="38" fontId="0" fillId="6" borderId="0" xfId="1" applyFont="1" applyFill="1" applyBorder="1" applyAlignment="1">
      <alignment vertical="center"/>
    </xf>
    <xf numFmtId="38" fontId="0" fillId="6" borderId="0" xfId="1" applyFont="1" applyFill="1" applyAlignment="1">
      <alignment horizontal="right" vertical="center"/>
    </xf>
    <xf numFmtId="0" fontId="16" fillId="0" borderId="6" xfId="0" applyFont="1" applyBorder="1" applyAlignment="1">
      <alignment horizontal="left"/>
    </xf>
    <xf numFmtId="0" fontId="21" fillId="0" borderId="0" xfId="0" applyFont="1"/>
    <xf numFmtId="0" fontId="9" fillId="9" borderId="58" xfId="0" applyFont="1" applyFill="1" applyBorder="1" applyAlignment="1">
      <alignment horizontal="center" vertical="center"/>
    </xf>
    <xf numFmtId="0" fontId="13" fillId="0" borderId="0" xfId="0" applyFont="1"/>
    <xf numFmtId="0" fontId="22" fillId="0" borderId="18" xfId="0" applyFont="1" applyBorder="1" applyAlignment="1">
      <alignment vertical="center"/>
    </xf>
    <xf numFmtId="0" fontId="22" fillId="0" borderId="18" xfId="0" applyFont="1" applyBorder="1"/>
    <xf numFmtId="0" fontId="13" fillId="4" borderId="18" xfId="0" applyFont="1" applyFill="1" applyBorder="1" applyAlignment="1">
      <alignment vertical="center"/>
    </xf>
    <xf numFmtId="0" fontId="13" fillId="6" borderId="18" xfId="0" applyFont="1" applyFill="1" applyBorder="1" applyAlignment="1">
      <alignment vertical="center"/>
    </xf>
    <xf numFmtId="0" fontId="22" fillId="6" borderId="18" xfId="0" applyFont="1" applyFill="1" applyBorder="1" applyAlignment="1">
      <alignment vertical="center" wrapText="1"/>
    </xf>
    <xf numFmtId="0" fontId="23" fillId="10" borderId="0" xfId="0" applyFont="1" applyFill="1"/>
    <xf numFmtId="1" fontId="13" fillId="5" borderId="57" xfId="0" applyNumberFormat="1" applyFont="1" applyFill="1" applyBorder="1" applyAlignment="1">
      <alignment horizontal="center" vertical="center"/>
    </xf>
    <xf numFmtId="0" fontId="13" fillId="5" borderId="58" xfId="0" applyFont="1" applyFill="1" applyBorder="1" applyAlignment="1">
      <alignment horizontal="center" vertical="center"/>
    </xf>
    <xf numFmtId="38" fontId="13" fillId="5" borderId="58" xfId="1" applyFont="1" applyFill="1" applyBorder="1" applyAlignment="1">
      <alignment horizontal="center" vertical="center"/>
    </xf>
    <xf numFmtId="0" fontId="15" fillId="0" borderId="0" xfId="0" applyFont="1"/>
    <xf numFmtId="49" fontId="0" fillId="0" borderId="0" xfId="0" applyNumberFormat="1" applyAlignment="1">
      <alignment horizontal="right"/>
    </xf>
    <xf numFmtId="0" fontId="24" fillId="0" borderId="0" xfId="0" applyFont="1"/>
    <xf numFmtId="49" fontId="19" fillId="0" borderId="0" xfId="0" applyNumberFormat="1" applyFont="1" applyAlignment="1">
      <alignment horizontal="right"/>
    </xf>
    <xf numFmtId="0" fontId="26" fillId="0" borderId="0" xfId="0" applyFont="1"/>
    <xf numFmtId="0" fontId="27" fillId="0" borderId="0" xfId="3" applyProtection="1">
      <protection locked="0"/>
    </xf>
    <xf numFmtId="0" fontId="27" fillId="0" borderId="0" xfId="3"/>
    <xf numFmtId="0" fontId="29" fillId="0" borderId="0" xfId="3" applyFont="1" applyProtection="1">
      <protection locked="0"/>
    </xf>
    <xf numFmtId="0" fontId="29" fillId="0" borderId="15" xfId="3" applyFont="1" applyBorder="1" applyAlignment="1">
      <alignment horizontal="center" vertical="center"/>
    </xf>
    <xf numFmtId="0" fontId="29" fillId="0" borderId="20" xfId="3" applyFont="1" applyBorder="1" applyAlignment="1">
      <alignment horizontal="center" vertical="center"/>
    </xf>
    <xf numFmtId="0" fontId="32" fillId="0" borderId="67" xfId="3" applyFont="1" applyBorder="1" applyAlignment="1">
      <alignment horizontal="center" vertical="center"/>
    </xf>
    <xf numFmtId="0" fontId="27" fillId="0" borderId="68" xfId="3" applyBorder="1" applyAlignment="1">
      <alignment horizontal="center"/>
    </xf>
    <xf numFmtId="0" fontId="27" fillId="0" borderId="21" xfId="3" applyBorder="1" applyAlignment="1" applyProtection="1">
      <alignment horizontal="right"/>
      <protection locked="0"/>
    </xf>
    <xf numFmtId="0" fontId="27" fillId="0" borderId="46" xfId="3" applyBorder="1" applyAlignment="1" applyProtection="1">
      <alignment horizontal="right"/>
      <protection locked="0"/>
    </xf>
    <xf numFmtId="0" fontId="27" fillId="0" borderId="22" xfId="3" applyBorder="1" applyAlignment="1" applyProtection="1">
      <alignment horizontal="right"/>
      <protection locked="0"/>
    </xf>
    <xf numFmtId="0" fontId="27" fillId="0" borderId="21" xfId="3" applyBorder="1" applyAlignment="1" applyProtection="1">
      <alignment horizontal="center"/>
      <protection locked="0"/>
    </xf>
    <xf numFmtId="0" fontId="27" fillId="0" borderId="55" xfId="3" applyBorder="1" applyAlignment="1">
      <alignment horizontal="center"/>
    </xf>
    <xf numFmtId="0" fontId="27" fillId="0" borderId="24" xfId="3" applyBorder="1" applyAlignment="1" applyProtection="1">
      <alignment horizontal="center"/>
      <protection locked="0"/>
    </xf>
    <xf numFmtId="0" fontId="27" fillId="0" borderId="44" xfId="3" applyBorder="1" applyAlignment="1" applyProtection="1">
      <alignment horizontal="center"/>
      <protection locked="0"/>
    </xf>
    <xf numFmtId="0" fontId="27" fillId="0" borderId="25" xfId="3" applyBorder="1" applyAlignment="1" applyProtection="1">
      <alignment horizontal="center"/>
      <protection locked="0"/>
    </xf>
    <xf numFmtId="0" fontId="27" fillId="0" borderId="24" xfId="3" applyBorder="1" applyProtection="1">
      <protection locked="0"/>
    </xf>
    <xf numFmtId="0" fontId="27" fillId="0" borderId="21" xfId="3" applyBorder="1" applyProtection="1">
      <protection locked="0"/>
    </xf>
    <xf numFmtId="0" fontId="27" fillId="0" borderId="9" xfId="3" applyBorder="1" applyAlignment="1">
      <alignment horizontal="center"/>
    </xf>
    <xf numFmtId="0" fontId="27" fillId="0" borderId="52" xfId="3" applyBorder="1" applyAlignment="1" applyProtection="1">
      <alignment horizontal="center"/>
      <protection locked="0"/>
    </xf>
    <xf numFmtId="0" fontId="27" fillId="0" borderId="53" xfId="3" applyBorder="1" applyAlignment="1" applyProtection="1">
      <alignment horizontal="center"/>
      <protection locked="0"/>
    </xf>
    <xf numFmtId="0" fontId="27" fillId="0" borderId="70" xfId="3" applyBorder="1" applyAlignment="1" applyProtection="1">
      <alignment horizontal="center"/>
      <protection locked="0"/>
    </xf>
    <xf numFmtId="0" fontId="27" fillId="0" borderId="71" xfId="3" applyBorder="1"/>
    <xf numFmtId="0" fontId="27" fillId="0" borderId="14" xfId="3" applyBorder="1" applyProtection="1">
      <protection locked="0"/>
    </xf>
    <xf numFmtId="49" fontId="27" fillId="0" borderId="31" xfId="3" applyNumberFormat="1" applyBorder="1" applyAlignment="1" applyProtection="1">
      <alignment horizontal="right"/>
      <protection locked="0"/>
    </xf>
    <xf numFmtId="0" fontId="27" fillId="0" borderId="31" xfId="3" applyBorder="1" applyProtection="1">
      <protection locked="0"/>
    </xf>
    <xf numFmtId="0" fontId="27" fillId="0" borderId="32" xfId="3" applyBorder="1" applyProtection="1">
      <protection locked="0"/>
    </xf>
    <xf numFmtId="0" fontId="27" fillId="0" borderId="33" xfId="3" applyBorder="1" applyProtection="1">
      <protection locked="0"/>
    </xf>
    <xf numFmtId="0" fontId="27" fillId="0" borderId="72" xfId="3" applyBorder="1"/>
    <xf numFmtId="0" fontId="27" fillId="0" borderId="23" xfId="3" applyBorder="1" applyProtection="1">
      <protection locked="0"/>
    </xf>
    <xf numFmtId="49" fontId="27" fillId="0" borderId="1" xfId="3" applyNumberFormat="1" applyBorder="1" applyAlignment="1" applyProtection="1">
      <alignment horizontal="right"/>
      <protection locked="0"/>
    </xf>
    <xf numFmtId="0" fontId="27" fillId="0" borderId="1" xfId="4" applyBorder="1"/>
    <xf numFmtId="0" fontId="27" fillId="0" borderId="1" xfId="3" applyBorder="1" applyProtection="1">
      <protection locked="0"/>
    </xf>
    <xf numFmtId="0" fontId="27" fillId="0" borderId="43" xfId="3" applyBorder="1" applyProtection="1">
      <protection locked="0"/>
    </xf>
    <xf numFmtId="0" fontId="27" fillId="0" borderId="66" xfId="3" applyBorder="1"/>
    <xf numFmtId="0" fontId="27" fillId="0" borderId="25" xfId="3" applyBorder="1" applyProtection="1">
      <protection locked="0"/>
    </xf>
    <xf numFmtId="49" fontId="27" fillId="0" borderId="24" xfId="3" applyNumberFormat="1" applyBorder="1" applyAlignment="1" applyProtection="1">
      <alignment horizontal="right"/>
      <protection locked="0"/>
    </xf>
    <xf numFmtId="0" fontId="27" fillId="0" borderId="24" xfId="4" applyBorder="1"/>
    <xf numFmtId="0" fontId="27" fillId="0" borderId="44" xfId="3" applyBorder="1" applyProtection="1">
      <protection locked="0"/>
    </xf>
    <xf numFmtId="0" fontId="27" fillId="0" borderId="45" xfId="3" applyBorder="1" applyProtection="1">
      <protection locked="0"/>
    </xf>
    <xf numFmtId="49" fontId="27" fillId="0" borderId="1" xfId="3" applyNumberFormat="1" applyBorder="1" applyAlignment="1" applyProtection="1">
      <alignment horizontal="center"/>
      <protection locked="0"/>
    </xf>
    <xf numFmtId="0" fontId="27" fillId="0" borderId="1" xfId="3" applyBorder="1"/>
    <xf numFmtId="49" fontId="27" fillId="0" borderId="24" xfId="3" applyNumberFormat="1" applyBorder="1" applyAlignment="1" applyProtection="1">
      <alignment horizontal="center"/>
      <protection locked="0"/>
    </xf>
    <xf numFmtId="0" fontId="27" fillId="0" borderId="24" xfId="3" applyBorder="1"/>
    <xf numFmtId="0" fontId="27" fillId="0" borderId="74" xfId="3" applyBorder="1"/>
    <xf numFmtId="0" fontId="27" fillId="0" borderId="70" xfId="3" applyBorder="1" applyProtection="1">
      <protection locked="0"/>
    </xf>
    <xf numFmtId="49" fontId="27" fillId="0" borderId="28" xfId="3" applyNumberFormat="1" applyBorder="1" applyAlignment="1" applyProtection="1">
      <alignment horizontal="center"/>
      <protection locked="0"/>
    </xf>
    <xf numFmtId="49" fontId="27" fillId="0" borderId="0" xfId="3" applyNumberFormat="1" applyAlignment="1" applyProtection="1">
      <alignment horizontal="center"/>
      <protection locked="0"/>
    </xf>
    <xf numFmtId="49" fontId="27" fillId="0" borderId="0" xfId="3" applyNumberFormat="1" applyProtection="1">
      <protection locked="0"/>
    </xf>
    <xf numFmtId="0" fontId="34" fillId="0" borderId="0" xfId="3" applyFont="1" applyAlignment="1">
      <alignment vertical="center"/>
    </xf>
    <xf numFmtId="0" fontId="34" fillId="0" borderId="0" xfId="3" applyFont="1" applyAlignment="1">
      <alignment horizontal="center" vertical="center"/>
    </xf>
    <xf numFmtId="0" fontId="35" fillId="0" borderId="18" xfId="3" applyFont="1" applyBorder="1" applyAlignment="1">
      <alignment horizontal="center" vertical="center"/>
    </xf>
    <xf numFmtId="0" fontId="36" fillId="0" borderId="18" xfId="3" applyFont="1" applyBorder="1" applyAlignment="1">
      <alignment horizontal="center" vertical="center"/>
    </xf>
    <xf numFmtId="0" fontId="35" fillId="0" borderId="18" xfId="3" applyFont="1" applyBorder="1" applyAlignment="1">
      <alignment horizontal="center" vertical="center" wrapText="1"/>
    </xf>
    <xf numFmtId="56" fontId="35" fillId="0" borderId="18" xfId="3" applyNumberFormat="1" applyFont="1" applyBorder="1" applyAlignment="1">
      <alignment horizontal="center" vertical="center"/>
    </xf>
    <xf numFmtId="177" fontId="35" fillId="0" borderId="18" xfId="3" applyNumberFormat="1" applyFont="1" applyBorder="1" applyAlignment="1">
      <alignment horizontal="center" vertical="center"/>
    </xf>
    <xf numFmtId="0" fontId="38" fillId="0" borderId="18" xfId="3" applyFont="1" applyBorder="1" applyAlignment="1">
      <alignment wrapText="1"/>
    </xf>
    <xf numFmtId="0" fontId="35" fillId="0" borderId="18" xfId="3" applyFont="1" applyBorder="1" applyAlignment="1">
      <alignment vertical="center"/>
    </xf>
    <xf numFmtId="0" fontId="39" fillId="0" borderId="0" xfId="3" applyFont="1" applyAlignment="1">
      <alignment vertical="center"/>
    </xf>
    <xf numFmtId="0" fontId="36" fillId="0" borderId="0" xfId="3" applyFont="1" applyAlignment="1">
      <alignment vertical="center"/>
    </xf>
    <xf numFmtId="0" fontId="36" fillId="0" borderId="0" xfId="3" applyFont="1"/>
    <xf numFmtId="49" fontId="27" fillId="0" borderId="1" xfId="3" applyNumberFormat="1" applyBorder="1" applyAlignment="1" applyProtection="1">
      <alignment horizontal="center" vertical="center"/>
      <protection locked="0"/>
    </xf>
    <xf numFmtId="0" fontId="16" fillId="4" borderId="18" xfId="0" applyFont="1" applyFill="1" applyBorder="1"/>
    <xf numFmtId="0" fontId="41" fillId="0" borderId="18" xfId="0" applyFont="1" applyBorder="1" applyAlignment="1">
      <alignment horizontal="center"/>
    </xf>
    <xf numFmtId="0" fontId="9" fillId="0" borderId="0" xfId="0" applyFont="1" applyAlignment="1">
      <alignment horizontal="right"/>
    </xf>
    <xf numFmtId="0" fontId="13" fillId="5" borderId="57" xfId="0" applyFont="1" applyFill="1" applyBorder="1" applyAlignment="1">
      <alignment horizontal="center" vertical="center"/>
    </xf>
    <xf numFmtId="0" fontId="13" fillId="5" borderId="58" xfId="0" applyFont="1" applyFill="1" applyBorder="1" applyAlignment="1">
      <alignment horizontal="center"/>
    </xf>
    <xf numFmtId="0" fontId="18" fillId="12" borderId="0" xfId="0" applyFont="1" applyFill="1" applyAlignment="1">
      <alignment horizontal="center"/>
    </xf>
    <xf numFmtId="49" fontId="0" fillId="0" borderId="0" xfId="0" applyNumberFormat="1"/>
    <xf numFmtId="0" fontId="18" fillId="12" borderId="0" xfId="0" applyFont="1" applyFill="1" applyAlignment="1">
      <alignment horizontal="right"/>
    </xf>
    <xf numFmtId="0" fontId="18" fillId="0" borderId="0" xfId="0" applyFont="1" applyAlignment="1">
      <alignment horizontal="right"/>
    </xf>
    <xf numFmtId="0" fontId="0" fillId="0" borderId="0" xfId="0" applyAlignment="1">
      <alignment horizontal="right" vertical="center"/>
    </xf>
    <xf numFmtId="0" fontId="0" fillId="0" borderId="0" xfId="0" applyAlignment="1">
      <alignment horizontal="right"/>
    </xf>
    <xf numFmtId="0" fontId="9" fillId="0" borderId="58" xfId="0" applyFont="1" applyBorder="1" applyAlignment="1">
      <alignment horizontal="left" vertical="center"/>
    </xf>
    <xf numFmtId="176" fontId="9" fillId="0" borderId="57" xfId="1" applyNumberFormat="1" applyFont="1" applyFill="1" applyBorder="1" applyAlignment="1">
      <alignment horizontal="center" vertical="center"/>
    </xf>
    <xf numFmtId="0" fontId="13" fillId="0" borderId="4" xfId="0" applyFont="1" applyBorder="1" applyAlignment="1">
      <alignment vertical="center"/>
    </xf>
    <xf numFmtId="0" fontId="13" fillId="0" borderId="1" xfId="0" applyFont="1" applyBorder="1" applyAlignment="1">
      <alignment horizontal="center" vertical="center"/>
    </xf>
    <xf numFmtId="0" fontId="13" fillId="0" borderId="18" xfId="0" applyFont="1" applyBorder="1" applyAlignment="1">
      <alignment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0" xfId="0" applyFont="1" applyAlignment="1">
      <alignment horizontal="right"/>
    </xf>
    <xf numFmtId="0" fontId="13" fillId="10" borderId="0" xfId="0" applyFont="1" applyFill="1"/>
    <xf numFmtId="0" fontId="13" fillId="0" borderId="6" xfId="0" applyFont="1" applyBorder="1" applyAlignment="1">
      <alignment vertical="center"/>
    </xf>
    <xf numFmtId="0" fontId="13" fillId="0" borderId="7" xfId="0" applyFont="1" applyBorder="1" applyAlignment="1">
      <alignment vertical="center"/>
    </xf>
    <xf numFmtId="0" fontId="13" fillId="0" borderId="5" xfId="0" applyFont="1" applyBorder="1" applyAlignment="1">
      <alignment horizontal="center" vertical="center"/>
    </xf>
    <xf numFmtId="0" fontId="42" fillId="0" borderId="58" xfId="0" applyFont="1" applyBorder="1"/>
    <xf numFmtId="0" fontId="13" fillId="0" borderId="0" xfId="0" applyFont="1" applyAlignment="1">
      <alignment horizontal="center"/>
    </xf>
    <xf numFmtId="0" fontId="13" fillId="0" borderId="57" xfId="0" applyFont="1" applyBorder="1" applyAlignment="1">
      <alignment horizontal="center" vertical="center"/>
    </xf>
    <xf numFmtId="1" fontId="13" fillId="6" borderId="57" xfId="0" applyNumberFormat="1" applyFont="1" applyFill="1" applyBorder="1" applyAlignment="1">
      <alignment horizontal="center" vertical="center"/>
    </xf>
    <xf numFmtId="1" fontId="13" fillId="4" borderId="57" xfId="0" applyNumberFormat="1" applyFont="1" applyFill="1" applyBorder="1" applyAlignment="1">
      <alignment horizontal="center" vertical="center"/>
    </xf>
    <xf numFmtId="1" fontId="13" fillId="0" borderId="57" xfId="0" applyNumberFormat="1" applyFont="1" applyBorder="1" applyAlignment="1">
      <alignment horizontal="center" vertical="center"/>
    </xf>
    <xf numFmtId="1" fontId="13" fillId="7" borderId="57" xfId="0" applyNumberFormat="1" applyFont="1" applyFill="1" applyBorder="1" applyAlignment="1">
      <alignment horizontal="center" vertical="center"/>
    </xf>
    <xf numFmtId="0" fontId="13" fillId="4" borderId="57" xfId="0" applyFont="1" applyFill="1" applyBorder="1" applyAlignment="1">
      <alignment horizontal="center"/>
    </xf>
    <xf numFmtId="0" fontId="13" fillId="0" borderId="57" xfId="0" applyFont="1" applyBorder="1" applyAlignment="1">
      <alignment horizontal="center"/>
    </xf>
    <xf numFmtId="0" fontId="13" fillId="0" borderId="58" xfId="0" applyFont="1" applyBorder="1" applyAlignment="1">
      <alignment horizontal="center" vertical="center"/>
    </xf>
    <xf numFmtId="0" fontId="13" fillId="6" borderId="58" xfId="0" applyFont="1" applyFill="1" applyBorder="1" applyAlignment="1">
      <alignment horizontal="center" vertical="center"/>
    </xf>
    <xf numFmtId="0" fontId="13" fillId="4" borderId="58" xfId="0" applyFont="1" applyFill="1" applyBorder="1" applyAlignment="1">
      <alignment horizontal="center" vertical="center"/>
    </xf>
    <xf numFmtId="0" fontId="13" fillId="7" borderId="58" xfId="0" applyFont="1" applyFill="1" applyBorder="1" applyAlignment="1">
      <alignment horizontal="center" vertical="center"/>
    </xf>
    <xf numFmtId="0" fontId="13" fillId="4" borderId="58" xfId="0" applyFont="1" applyFill="1" applyBorder="1" applyAlignment="1">
      <alignment horizontal="center"/>
    </xf>
    <xf numFmtId="0" fontId="13" fillId="0" borderId="58" xfId="0" applyFont="1" applyBorder="1" applyAlignment="1">
      <alignment horizontal="center"/>
    </xf>
    <xf numFmtId="176" fontId="13" fillId="0" borderId="58" xfId="1" applyNumberFormat="1" applyFont="1" applyFill="1" applyBorder="1" applyAlignment="1">
      <alignment horizontal="center" vertical="center"/>
    </xf>
    <xf numFmtId="38" fontId="13" fillId="6" borderId="58" xfId="1" applyFont="1" applyFill="1" applyBorder="1" applyAlignment="1">
      <alignment horizontal="center" vertical="center"/>
    </xf>
    <xf numFmtId="38" fontId="13" fillId="4" borderId="58" xfId="1" applyFont="1" applyFill="1" applyBorder="1" applyAlignment="1">
      <alignment horizontal="center" vertical="center"/>
    </xf>
    <xf numFmtId="38" fontId="13" fillId="0" borderId="58" xfId="1" applyFont="1" applyFill="1" applyBorder="1" applyAlignment="1">
      <alignment horizontal="center" vertical="center"/>
    </xf>
    <xf numFmtId="38" fontId="13" fillId="7" borderId="58" xfId="1" applyFont="1" applyFill="1" applyBorder="1" applyAlignment="1">
      <alignment horizontal="center" vertical="center"/>
    </xf>
    <xf numFmtId="3" fontId="13" fillId="0" borderId="58" xfId="0" applyNumberFormat="1" applyFont="1" applyBorder="1" applyAlignment="1">
      <alignment horizontal="center"/>
    </xf>
    <xf numFmtId="0" fontId="13" fillId="3" borderId="58" xfId="0" applyFont="1" applyFill="1" applyBorder="1" applyAlignment="1">
      <alignment horizontal="center"/>
    </xf>
    <xf numFmtId="0" fontId="13" fillId="6" borderId="58" xfId="0" applyFont="1" applyFill="1" applyBorder="1" applyAlignment="1">
      <alignment horizontal="center"/>
    </xf>
    <xf numFmtId="0" fontId="13" fillId="7" borderId="58" xfId="0" applyFont="1" applyFill="1" applyBorder="1" applyAlignment="1">
      <alignment horizontal="center"/>
    </xf>
    <xf numFmtId="38" fontId="13" fillId="6" borderId="58" xfId="1" applyFont="1" applyFill="1" applyBorder="1" applyAlignment="1">
      <alignment horizontal="left" vertical="center"/>
    </xf>
    <xf numFmtId="38" fontId="13" fillId="4" borderId="58" xfId="1" applyFont="1" applyFill="1" applyBorder="1" applyAlignment="1">
      <alignment horizontal="center"/>
    </xf>
    <xf numFmtId="38" fontId="13" fillId="0" borderId="58" xfId="1" applyFont="1" applyFill="1" applyBorder="1" applyAlignment="1">
      <alignment horizontal="center"/>
    </xf>
    <xf numFmtId="20" fontId="16" fillId="0" borderId="0" xfId="0" applyNumberFormat="1" applyFont="1"/>
    <xf numFmtId="0" fontId="43" fillId="5" borderId="58" xfId="0" applyFont="1" applyFill="1" applyBorder="1" applyAlignment="1">
      <alignment horizontal="center"/>
    </xf>
    <xf numFmtId="1" fontId="0" fillId="3" borderId="57" xfId="0" applyNumberFormat="1" applyFill="1" applyBorder="1" applyAlignment="1">
      <alignment vertical="center"/>
    </xf>
    <xf numFmtId="0" fontId="0" fillId="3" borderId="58" xfId="0" applyFill="1" applyBorder="1" applyAlignment="1">
      <alignment vertical="center"/>
    </xf>
    <xf numFmtId="38" fontId="0" fillId="3" borderId="58" xfId="1" applyFont="1" applyFill="1" applyBorder="1" applyAlignment="1">
      <alignment vertical="center"/>
    </xf>
    <xf numFmtId="0" fontId="0" fillId="3" borderId="58" xfId="0" applyFill="1" applyBorder="1"/>
    <xf numFmtId="38" fontId="0" fillId="4" borderId="0" xfId="1" applyFont="1" applyFill="1" applyAlignment="1">
      <alignment horizontal="center" vertical="center"/>
    </xf>
    <xf numFmtId="0" fontId="17" fillId="12" borderId="18" xfId="0" applyFont="1" applyFill="1" applyBorder="1"/>
    <xf numFmtId="180" fontId="13" fillId="0" borderId="58" xfId="0" applyNumberFormat="1" applyFont="1" applyBorder="1"/>
    <xf numFmtId="180" fontId="6" fillId="3" borderId="18" xfId="0" applyNumberFormat="1" applyFont="1" applyFill="1" applyBorder="1" applyAlignment="1">
      <alignment horizontal="center" vertical="center"/>
    </xf>
    <xf numFmtId="0" fontId="13" fillId="13" borderId="58" xfId="0" applyFont="1" applyFill="1" applyBorder="1"/>
    <xf numFmtId="0" fontId="9" fillId="13" borderId="0" xfId="0" applyFont="1" applyFill="1"/>
    <xf numFmtId="0" fontId="9" fillId="13" borderId="4" xfId="0" applyFont="1" applyFill="1" applyBorder="1" applyAlignment="1">
      <alignment vertical="center"/>
    </xf>
    <xf numFmtId="0" fontId="9" fillId="13" borderId="21" xfId="0" applyFont="1" applyFill="1" applyBorder="1" applyAlignment="1">
      <alignment vertical="center"/>
    </xf>
    <xf numFmtId="0" fontId="9" fillId="13" borderId="6" xfId="0" applyFont="1" applyFill="1" applyBorder="1" applyAlignment="1">
      <alignment vertical="center"/>
    </xf>
    <xf numFmtId="0" fontId="9" fillId="13" borderId="5" xfId="0" applyFont="1" applyFill="1" applyBorder="1" applyAlignment="1">
      <alignment vertical="center"/>
    </xf>
    <xf numFmtId="0" fontId="9" fillId="13" borderId="19" xfId="0" applyFont="1" applyFill="1" applyBorder="1" applyAlignment="1">
      <alignment horizontal="center" vertical="center"/>
    </xf>
    <xf numFmtId="0" fontId="9" fillId="13" borderId="0" xfId="0" applyFont="1" applyFill="1" applyAlignment="1">
      <alignment horizontal="right"/>
    </xf>
    <xf numFmtId="0" fontId="13" fillId="13" borderId="58" xfId="0" applyFont="1" applyFill="1" applyBorder="1" applyAlignment="1">
      <alignment vertical="center"/>
    </xf>
    <xf numFmtId="0" fontId="9" fillId="13" borderId="58" xfId="0" applyFont="1" applyFill="1" applyBorder="1"/>
    <xf numFmtId="0" fontId="9" fillId="13" borderId="1" xfId="0" applyFont="1" applyFill="1" applyBorder="1" applyAlignment="1">
      <alignment vertical="center"/>
    </xf>
    <xf numFmtId="0" fontId="9" fillId="13" borderId="18" xfId="0" applyFont="1" applyFill="1" applyBorder="1" applyAlignment="1">
      <alignment vertical="center"/>
    </xf>
    <xf numFmtId="0" fontId="10" fillId="13" borderId="19" xfId="2" applyFont="1" applyFill="1" applyBorder="1" applyAlignment="1">
      <alignment horizontal="center" vertical="center"/>
    </xf>
    <xf numFmtId="0" fontId="0" fillId="0" borderId="0" xfId="0" applyAlignment="1">
      <alignment horizontal="center"/>
    </xf>
    <xf numFmtId="0" fontId="13" fillId="0" borderId="75" xfId="0" applyFont="1" applyBorder="1"/>
    <xf numFmtId="0" fontId="9" fillId="0" borderId="75" xfId="0" applyFont="1" applyBorder="1"/>
    <xf numFmtId="0" fontId="9" fillId="10" borderId="75" xfId="0" applyFont="1" applyFill="1" applyBorder="1"/>
    <xf numFmtId="0" fontId="9" fillId="0" borderId="59" xfId="0" quotePrefix="1" applyFont="1" applyBorder="1"/>
    <xf numFmtId="0" fontId="9" fillId="10" borderId="59" xfId="0" quotePrefix="1" applyFont="1" applyFill="1" applyBorder="1"/>
    <xf numFmtId="179" fontId="41" fillId="0" borderId="18" xfId="0" applyNumberFormat="1" applyFont="1" applyBorder="1" applyAlignment="1">
      <alignment horizontal="center"/>
    </xf>
    <xf numFmtId="49" fontId="25" fillId="4" borderId="17" xfId="0" applyNumberFormat="1" applyFont="1" applyFill="1" applyBorder="1" applyAlignment="1">
      <alignment horizontal="center" vertical="center"/>
    </xf>
    <xf numFmtId="49" fontId="25" fillId="4" borderId="26" xfId="0" applyNumberFormat="1" applyFont="1" applyFill="1" applyBorder="1" applyAlignment="1">
      <alignment horizontal="center" vertical="center"/>
    </xf>
    <xf numFmtId="176" fontId="16" fillId="0" borderId="18" xfId="1" applyNumberFormat="1" applyFont="1" applyFill="1" applyBorder="1" applyAlignment="1">
      <alignment horizontal="center" vertical="center"/>
    </xf>
    <xf numFmtId="0" fontId="16" fillId="0" borderId="18" xfId="0" applyFont="1" applyBorder="1" applyAlignment="1">
      <alignment horizontal="center" vertical="center"/>
    </xf>
    <xf numFmtId="0" fontId="16" fillId="0" borderId="18" xfId="0" applyFont="1" applyBorder="1" applyAlignment="1">
      <alignment horizontal="center"/>
    </xf>
    <xf numFmtId="0" fontId="16" fillId="12" borderId="18" xfId="0" applyFont="1" applyFill="1" applyBorder="1" applyAlignment="1">
      <alignment horizontal="center"/>
    </xf>
    <xf numFmtId="49" fontId="33" fillId="0" borderId="32" xfId="3" applyNumberFormat="1" applyFont="1" applyBorder="1" applyAlignment="1">
      <alignment horizontal="left"/>
    </xf>
    <xf numFmtId="0" fontId="27" fillId="0" borderId="73" xfId="3" applyBorder="1" applyAlignment="1">
      <alignment horizontal="left" vertical="center" wrapText="1"/>
    </xf>
    <xf numFmtId="0" fontId="27" fillId="0" borderId="22" xfId="3" applyBorder="1" applyAlignment="1">
      <alignment horizontal="left" vertical="center" wrapText="1"/>
    </xf>
    <xf numFmtId="0" fontId="27" fillId="0" borderId="72" xfId="3" applyBorder="1" applyAlignment="1">
      <alignment horizontal="left" vertical="center" wrapText="1"/>
    </xf>
    <xf numFmtId="0" fontId="27" fillId="0" borderId="23" xfId="3" applyBorder="1" applyAlignment="1">
      <alignment horizontal="left" vertical="center" wrapText="1"/>
    </xf>
    <xf numFmtId="0" fontId="27" fillId="0" borderId="66" xfId="3" applyBorder="1" applyAlignment="1">
      <alignment horizontal="left" vertical="center" wrapText="1"/>
    </xf>
    <xf numFmtId="0" fontId="27" fillId="0" borderId="25" xfId="3" applyBorder="1" applyAlignment="1">
      <alignment horizontal="left" vertical="center" wrapText="1"/>
    </xf>
    <xf numFmtId="0" fontId="27" fillId="0" borderId="1" xfId="3" applyBorder="1" applyAlignment="1" applyProtection="1">
      <alignment horizontal="left"/>
      <protection locked="0"/>
    </xf>
    <xf numFmtId="0" fontId="27" fillId="0" borderId="46" xfId="3" applyBorder="1" applyAlignment="1" applyProtection="1">
      <alignment horizontal="left"/>
      <protection locked="0"/>
    </xf>
    <xf numFmtId="0" fontId="27" fillId="0" borderId="47" xfId="3" applyBorder="1" applyAlignment="1" applyProtection="1">
      <alignment horizontal="left"/>
      <protection locked="0"/>
    </xf>
    <xf numFmtId="0" fontId="27" fillId="0" borderId="0" xfId="3" applyAlignment="1" applyProtection="1">
      <alignment horizontal="left"/>
      <protection locked="0"/>
    </xf>
    <xf numFmtId="0" fontId="27" fillId="0" borderId="43" xfId="3" applyBorder="1" applyAlignment="1" applyProtection="1">
      <alignment horizontal="left"/>
      <protection locked="0"/>
    </xf>
    <xf numFmtId="0" fontId="27" fillId="0" borderId="24" xfId="3" applyBorder="1" applyAlignment="1" applyProtection="1">
      <alignment horizontal="left"/>
      <protection locked="0"/>
    </xf>
    <xf numFmtId="0" fontId="27" fillId="0" borderId="44" xfId="3" applyBorder="1" applyAlignment="1" applyProtection="1">
      <alignment horizontal="left"/>
      <protection locked="0"/>
    </xf>
    <xf numFmtId="0" fontId="27" fillId="0" borderId="45" xfId="3" applyBorder="1" applyAlignment="1" applyProtection="1">
      <alignment horizontal="left"/>
      <protection locked="0"/>
    </xf>
    <xf numFmtId="0" fontId="27" fillId="0" borderId="52" xfId="3" applyBorder="1" applyAlignment="1" applyProtection="1">
      <alignment horizontal="left"/>
      <protection locked="0"/>
    </xf>
    <xf numFmtId="0" fontId="27" fillId="0" borderId="53" xfId="3" applyBorder="1" applyAlignment="1" applyProtection="1">
      <alignment horizontal="left"/>
      <protection locked="0"/>
    </xf>
    <xf numFmtId="0" fontId="27" fillId="0" borderId="54" xfId="3" applyBorder="1" applyAlignment="1" applyProtection="1">
      <alignment horizontal="left"/>
      <protection locked="0"/>
    </xf>
    <xf numFmtId="0" fontId="27" fillId="0" borderId="21" xfId="3" applyBorder="1" applyAlignment="1" applyProtection="1">
      <alignment horizontal="center"/>
      <protection locked="0"/>
    </xf>
    <xf numFmtId="0" fontId="27" fillId="0" borderId="22" xfId="3" applyBorder="1" applyAlignment="1" applyProtection="1">
      <alignment horizontal="center"/>
      <protection locked="0"/>
    </xf>
    <xf numFmtId="0" fontId="27" fillId="0" borderId="24" xfId="3" applyBorder="1" applyAlignment="1" applyProtection="1">
      <alignment horizontal="center"/>
      <protection locked="0"/>
    </xf>
    <xf numFmtId="0" fontId="27" fillId="0" borderId="25" xfId="3" applyBorder="1" applyAlignment="1" applyProtection="1">
      <alignment horizontal="center"/>
      <protection locked="0"/>
    </xf>
    <xf numFmtId="0" fontId="27" fillId="0" borderId="17" xfId="3" applyBorder="1" applyAlignment="1" applyProtection="1">
      <alignment horizontal="center"/>
      <protection locked="0"/>
    </xf>
    <xf numFmtId="0" fontId="27" fillId="0" borderId="26" xfId="3" applyBorder="1" applyAlignment="1" applyProtection="1">
      <alignment horizontal="center"/>
      <protection locked="0"/>
    </xf>
    <xf numFmtId="0" fontId="27" fillId="0" borderId="69" xfId="3" applyBorder="1" applyAlignment="1" applyProtection="1">
      <alignment horizontal="center"/>
      <protection locked="0"/>
    </xf>
    <xf numFmtId="0" fontId="27" fillId="0" borderId="27" xfId="3" applyBorder="1" applyAlignment="1" applyProtection="1">
      <alignment horizontal="center"/>
      <protection locked="0"/>
    </xf>
    <xf numFmtId="0" fontId="27" fillId="0" borderId="52" xfId="3" applyBorder="1" applyAlignment="1" applyProtection="1">
      <alignment horizontal="center"/>
      <protection locked="0"/>
    </xf>
    <xf numFmtId="0" fontId="27" fillId="0" borderId="70" xfId="3" applyBorder="1" applyAlignment="1" applyProtection="1">
      <alignment horizontal="center"/>
      <protection locked="0"/>
    </xf>
    <xf numFmtId="0" fontId="27" fillId="0" borderId="28" xfId="3" applyBorder="1" applyAlignment="1" applyProtection="1">
      <alignment horizontal="center"/>
      <protection locked="0"/>
    </xf>
    <xf numFmtId="0" fontId="27" fillId="0" borderId="56" xfId="3" applyBorder="1" applyAlignment="1" applyProtection="1">
      <alignment horizontal="center"/>
      <protection locked="0"/>
    </xf>
    <xf numFmtId="0" fontId="29" fillId="0" borderId="64" xfId="3" applyFont="1" applyBorder="1" applyAlignment="1">
      <alignment horizontal="center" vertical="center"/>
    </xf>
    <xf numFmtId="0" fontId="29" fillId="0" borderId="5" xfId="3" applyFont="1" applyBorder="1" applyAlignment="1">
      <alignment horizontal="center" vertical="center"/>
    </xf>
    <xf numFmtId="0" fontId="29" fillId="0" borderId="6" xfId="3" applyFont="1" applyBorder="1" applyAlignment="1" applyProtection="1">
      <alignment horizontal="left" vertical="center"/>
      <protection locked="0"/>
    </xf>
    <xf numFmtId="0" fontId="29" fillId="0" borderId="7" xfId="3" applyFont="1" applyBorder="1" applyAlignment="1" applyProtection="1">
      <alignment horizontal="left" vertical="center"/>
      <protection locked="0"/>
    </xf>
    <xf numFmtId="0" fontId="29" fillId="0" borderId="8" xfId="3" applyFont="1" applyBorder="1" applyAlignment="1" applyProtection="1">
      <alignment horizontal="left" vertical="center"/>
      <protection locked="0"/>
    </xf>
    <xf numFmtId="0" fontId="29" fillId="0" borderId="65" xfId="3" applyFont="1" applyBorder="1" applyAlignment="1">
      <alignment horizontal="center" vertical="center"/>
    </xf>
    <xf numFmtId="0" fontId="29" fillId="0" borderId="10" xfId="3" applyFont="1" applyBorder="1" applyAlignment="1">
      <alignment horizontal="center" vertical="center"/>
    </xf>
    <xf numFmtId="0" fontId="29" fillId="0" borderId="11" xfId="3" applyFont="1" applyBorder="1" applyAlignment="1" applyProtection="1">
      <alignment horizontal="left" vertical="center"/>
      <protection locked="0"/>
    </xf>
    <xf numFmtId="0" fontId="29" fillId="0" borderId="12" xfId="3" applyFont="1" applyBorder="1" applyAlignment="1" applyProtection="1">
      <alignment horizontal="left" vertical="center"/>
      <protection locked="0"/>
    </xf>
    <xf numFmtId="0" fontId="29" fillId="0" borderId="13" xfId="3" applyFont="1" applyBorder="1" applyAlignment="1" applyProtection="1">
      <alignment horizontal="left" vertical="center"/>
      <protection locked="0"/>
    </xf>
    <xf numFmtId="0" fontId="29" fillId="0" borderId="66" xfId="3" applyFont="1" applyBorder="1" applyAlignment="1">
      <alignment horizontal="center" vertical="center"/>
    </xf>
    <xf numFmtId="0" fontId="29" fillId="0" borderId="44" xfId="3" applyFont="1" applyBorder="1" applyAlignment="1">
      <alignment horizontal="center" vertical="center"/>
    </xf>
    <xf numFmtId="0" fontId="29" fillId="0" borderId="1" xfId="3" applyFont="1" applyBorder="1" applyAlignment="1">
      <alignment horizontal="center" vertical="center"/>
    </xf>
    <xf numFmtId="0" fontId="29" fillId="0" borderId="23" xfId="3" applyFont="1" applyBorder="1" applyAlignment="1">
      <alignment horizontal="center" vertical="center"/>
    </xf>
    <xf numFmtId="0" fontId="29" fillId="0" borderId="5" xfId="3" applyFont="1" applyBorder="1" applyAlignment="1" applyProtection="1">
      <alignment horizontal="left" vertical="center"/>
      <protection locked="0"/>
    </xf>
    <xf numFmtId="0" fontId="30" fillId="0" borderId="0" xfId="3" applyFont="1" applyAlignment="1">
      <alignment horizontal="center"/>
    </xf>
    <xf numFmtId="0" fontId="31" fillId="0" borderId="0" xfId="3" applyFont="1" applyAlignment="1">
      <alignment horizontal="center"/>
    </xf>
    <xf numFmtId="0" fontId="29" fillId="0" borderId="0" xfId="3" applyFont="1" applyAlignment="1">
      <alignment horizontal="center"/>
    </xf>
    <xf numFmtId="0" fontId="29" fillId="0" borderId="60" xfId="3" applyFont="1" applyBorder="1" applyAlignment="1">
      <alignment horizontal="center" vertical="center"/>
    </xf>
    <xf numFmtId="0" fontId="29" fillId="0" borderId="3" xfId="3" applyFont="1" applyBorder="1" applyAlignment="1">
      <alignment horizontal="center" vertical="center"/>
    </xf>
    <xf numFmtId="0" fontId="29" fillId="0" borderId="61" xfId="3" applyFont="1" applyBorder="1" applyAlignment="1" applyProtection="1">
      <alignment horizontal="left" vertical="center"/>
      <protection locked="0"/>
    </xf>
    <xf numFmtId="0" fontId="29" fillId="0" borderId="62" xfId="3" applyFont="1" applyBorder="1" applyAlignment="1" applyProtection="1">
      <alignment horizontal="left" vertical="center"/>
      <protection locked="0"/>
    </xf>
    <xf numFmtId="0" fontId="29" fillId="0" borderId="63" xfId="3" applyFont="1" applyBorder="1" applyAlignment="1" applyProtection="1">
      <alignment horizontal="left" vertical="center"/>
      <protection locked="0"/>
    </xf>
    <xf numFmtId="0" fontId="34" fillId="0" borderId="0" xfId="3" applyFont="1" applyAlignment="1">
      <alignment horizontal="center" vertical="center"/>
    </xf>
  </cellXfs>
  <cellStyles count="5">
    <cellStyle name="悪い" xfId="2" builtinId="27"/>
    <cellStyle name="桁区切り" xfId="1" builtinId="6"/>
    <cellStyle name="標準" xfId="0" builtinId="0"/>
    <cellStyle name="標準 2" xfId="3" xr:uid="{00000000-0005-0000-0000-000003000000}"/>
    <cellStyle name="標準_Sheet1" xfId="4" xr:uid="{00000000-0005-0000-0000-00000400000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228601</xdr:colOff>
      <xdr:row>6</xdr:row>
      <xdr:rowOff>45721</xdr:rowOff>
    </xdr:from>
    <xdr:to>
      <xdr:col>16</xdr:col>
      <xdr:colOff>388621</xdr:colOff>
      <xdr:row>23</xdr:row>
      <xdr:rowOff>151919</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434341" y="1127761"/>
          <a:ext cx="9304020" cy="2956078"/>
        </a:xfrm>
        <a:prstGeom prst="rect">
          <a:avLst/>
        </a:prstGeom>
      </xdr:spPr>
    </xdr:pic>
    <xdr:clientData/>
  </xdr:twoCellAnchor>
  <xdr:twoCellAnchor>
    <xdr:from>
      <xdr:col>1</xdr:col>
      <xdr:colOff>579120</xdr:colOff>
      <xdr:row>29</xdr:row>
      <xdr:rowOff>114300</xdr:rowOff>
    </xdr:from>
    <xdr:to>
      <xdr:col>15</xdr:col>
      <xdr:colOff>579776</xdr:colOff>
      <xdr:row>50</xdr:row>
      <xdr:rowOff>85860</xdr:rowOff>
    </xdr:to>
    <xdr:grpSp>
      <xdr:nvGrpSpPr>
        <xdr:cNvPr id="39" name="グループ化 38">
          <a:extLst>
            <a:ext uri="{FF2B5EF4-FFF2-40B4-BE49-F238E27FC236}">
              <a16:creationId xmlns:a16="http://schemas.microsoft.com/office/drawing/2014/main" id="{00000000-0008-0000-0400-000027000000}"/>
            </a:ext>
          </a:extLst>
        </xdr:cNvPr>
        <xdr:cNvGrpSpPr/>
      </xdr:nvGrpSpPr>
      <xdr:grpSpPr>
        <a:xfrm>
          <a:off x="807720" y="5153025"/>
          <a:ext cx="9601856" cy="3572010"/>
          <a:chOff x="251460" y="5036820"/>
          <a:chExt cx="8535056" cy="3492000"/>
        </a:xfrm>
      </xdr:grpSpPr>
      <xdr:pic>
        <xdr:nvPicPr>
          <xdr:cNvPr id="30" name="図 29">
            <a:extLst>
              <a:ext uri="{FF2B5EF4-FFF2-40B4-BE49-F238E27FC236}">
                <a16:creationId xmlns:a16="http://schemas.microsoft.com/office/drawing/2014/main" id="{00000000-0008-0000-0400-00001E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t="2" b="34344"/>
          <a:stretch/>
        </xdr:blipFill>
        <xdr:spPr>
          <a:xfrm>
            <a:off x="251460" y="5036820"/>
            <a:ext cx="7426327" cy="3492000"/>
          </a:xfrm>
          <a:prstGeom prst="rect">
            <a:avLst/>
          </a:prstGeom>
        </xdr:spPr>
      </xdr:pic>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531620" y="5097780"/>
            <a:ext cx="1226820" cy="541020"/>
          </a:xfrm>
          <a:prstGeom prst="rect">
            <a:avLst/>
          </a:prstGeom>
          <a:noFill/>
          <a:ln w="50800">
            <a:solidFill>
              <a:srgbClr val="FFC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p>
        </xdr:txBody>
      </xdr:sp>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710940" y="5043519"/>
            <a:ext cx="5075576" cy="1845200"/>
          </a:xfrm>
          <a:prstGeom prst="rect">
            <a:avLst/>
          </a:prstGeom>
          <a:ln w="50800">
            <a:solidFill>
              <a:srgbClr val="FFC000"/>
            </a:solidFill>
          </a:ln>
        </xdr:spPr>
      </xdr:pic>
      <xdr:cxnSp macro="">
        <xdr:nvCxnSpPr>
          <xdr:cNvPr id="9" name="直線矢印コネクタ 8">
            <a:extLst>
              <a:ext uri="{FF2B5EF4-FFF2-40B4-BE49-F238E27FC236}">
                <a16:creationId xmlns:a16="http://schemas.microsoft.com/office/drawing/2014/main" id="{00000000-0008-0000-0400-000009000000}"/>
              </a:ext>
            </a:extLst>
          </xdr:cNvPr>
          <xdr:cNvCxnSpPr/>
        </xdr:nvCxnSpPr>
        <xdr:spPr>
          <a:xfrm flipV="1">
            <a:off x="2712720" y="5288280"/>
            <a:ext cx="2621280" cy="57150"/>
          </a:xfrm>
          <a:prstGeom prst="straightConnector1">
            <a:avLst/>
          </a:prstGeom>
          <a:ln w="50800">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396240</xdr:colOff>
      <xdr:row>31</xdr:row>
      <xdr:rowOff>91440</xdr:rowOff>
    </xdr:from>
    <xdr:to>
      <xdr:col>9</xdr:col>
      <xdr:colOff>102668</xdr:colOff>
      <xdr:row>33</xdr:row>
      <xdr:rowOff>31877</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3649980" y="5455920"/>
          <a:ext cx="153522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solidFill>
                <a:schemeClr val="accent6"/>
              </a:solidFill>
            </a:rPr>
            <a:t>条件登録ＮＯのみ入力</a:t>
          </a:r>
        </a:p>
      </xdr:txBody>
    </xdr:sp>
    <xdr:clientData/>
  </xdr:twoCellAnchor>
  <xdr:twoCellAnchor>
    <xdr:from>
      <xdr:col>9</xdr:col>
      <xdr:colOff>411481</xdr:colOff>
      <xdr:row>56</xdr:row>
      <xdr:rowOff>45720</xdr:rowOff>
    </xdr:from>
    <xdr:to>
      <xdr:col>16</xdr:col>
      <xdr:colOff>376515</xdr:colOff>
      <xdr:row>75</xdr:row>
      <xdr:rowOff>15240</xdr:rowOff>
    </xdr:to>
    <xdr:pic>
      <xdr:nvPicPr>
        <xdr:cNvPr id="32" name="図 31">
          <a:extLst>
            <a:ext uri="{FF2B5EF4-FFF2-40B4-BE49-F238E27FC236}">
              <a16:creationId xmlns:a16="http://schemas.microsoft.com/office/drawing/2014/main" id="{00000000-0008-0000-0400-000020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494021" y="9509760"/>
          <a:ext cx="4232234" cy="3154680"/>
        </a:xfrm>
        <a:prstGeom prst="rect">
          <a:avLst/>
        </a:prstGeom>
      </xdr:spPr>
    </xdr:pic>
    <xdr:clientData/>
  </xdr:twoCellAnchor>
  <xdr:twoCellAnchor>
    <xdr:from>
      <xdr:col>1</xdr:col>
      <xdr:colOff>396240</xdr:colOff>
      <xdr:row>56</xdr:row>
      <xdr:rowOff>60961</xdr:rowOff>
    </xdr:from>
    <xdr:to>
      <xdr:col>9</xdr:col>
      <xdr:colOff>121920</xdr:colOff>
      <xdr:row>75</xdr:row>
      <xdr:rowOff>3177</xdr:rowOff>
    </xdr:to>
    <xdr:pic>
      <xdr:nvPicPr>
        <xdr:cNvPr id="13" name="図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01980" y="9525001"/>
          <a:ext cx="4602480" cy="3127376"/>
        </a:xfrm>
        <a:prstGeom prst="rect">
          <a:avLst/>
        </a:prstGeom>
      </xdr:spPr>
    </xdr:pic>
    <xdr:clientData/>
  </xdr:twoCellAnchor>
  <xdr:twoCellAnchor>
    <xdr:from>
      <xdr:col>10</xdr:col>
      <xdr:colOff>556260</xdr:colOff>
      <xdr:row>59</xdr:row>
      <xdr:rowOff>15240</xdr:rowOff>
    </xdr:from>
    <xdr:to>
      <xdr:col>15</xdr:col>
      <xdr:colOff>160020</xdr:colOff>
      <xdr:row>71</xdr:row>
      <xdr:rowOff>91440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6248400" y="9982200"/>
          <a:ext cx="2651760" cy="2087880"/>
        </a:xfrm>
        <a:prstGeom prst="rect">
          <a:avLst/>
        </a:prstGeom>
        <a:noFill/>
        <a:ln w="50800">
          <a:solidFill>
            <a:srgbClr val="FFC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487680</xdr:colOff>
      <xdr:row>56</xdr:row>
      <xdr:rowOff>106680</xdr:rowOff>
    </xdr:from>
    <xdr:to>
      <xdr:col>3</xdr:col>
      <xdr:colOff>174113</xdr:colOff>
      <xdr:row>58</xdr:row>
      <xdr:rowOff>97130</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693420" y="9570720"/>
          <a:ext cx="905633"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b="1">
              <a:solidFill>
                <a:srgbClr val="FF0000"/>
              </a:solidFill>
            </a:rPr>
            <a:t>条件入力</a:t>
          </a:r>
        </a:p>
      </xdr:txBody>
    </xdr:sp>
    <xdr:clientData/>
  </xdr:twoCellAnchor>
  <xdr:twoCellAnchor>
    <xdr:from>
      <xdr:col>10</xdr:col>
      <xdr:colOff>571500</xdr:colOff>
      <xdr:row>57</xdr:row>
      <xdr:rowOff>15240</xdr:rowOff>
    </xdr:from>
    <xdr:to>
      <xdr:col>12</xdr:col>
      <xdr:colOff>438175</xdr:colOff>
      <xdr:row>59</xdr:row>
      <xdr:rowOff>5690</xdr:rowOff>
    </xdr:to>
    <xdr:sp macro="" textlink="">
      <xdr:nvSpPr>
        <xdr:cNvPr id="18" name="テキスト ボックス 17">
          <a:extLst>
            <a:ext uri="{FF2B5EF4-FFF2-40B4-BE49-F238E27FC236}">
              <a16:creationId xmlns:a16="http://schemas.microsoft.com/office/drawing/2014/main" id="{00000000-0008-0000-0400-000012000000}"/>
            </a:ext>
          </a:extLst>
        </xdr:cNvPr>
        <xdr:cNvSpPr txBox="1"/>
      </xdr:nvSpPr>
      <xdr:spPr>
        <a:xfrm>
          <a:off x="6263640" y="9646920"/>
          <a:ext cx="1085875"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b="1">
              <a:solidFill>
                <a:srgbClr val="FF0000"/>
              </a:solidFill>
            </a:rPr>
            <a:t>条件表掲示</a:t>
          </a:r>
        </a:p>
      </xdr:txBody>
    </xdr:sp>
    <xdr:clientData/>
  </xdr:twoCellAnchor>
  <xdr:twoCellAnchor>
    <xdr:from>
      <xdr:col>7</xdr:col>
      <xdr:colOff>7620</xdr:colOff>
      <xdr:row>68</xdr:row>
      <xdr:rowOff>55641</xdr:rowOff>
    </xdr:from>
    <xdr:to>
      <xdr:col>10</xdr:col>
      <xdr:colOff>76987</xdr:colOff>
      <xdr:row>76</xdr:row>
      <xdr:rowOff>137748</xdr:rowOff>
    </xdr:to>
    <xdr:pic>
      <xdr:nvPicPr>
        <xdr:cNvPr id="33" name="図 32">
          <a:extLst>
            <a:ext uri="{FF2B5EF4-FFF2-40B4-BE49-F238E27FC236}">
              <a16:creationId xmlns:a16="http://schemas.microsoft.com/office/drawing/2014/main" id="{00000000-0008-0000-0400-000021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3870960" y="11531361"/>
          <a:ext cx="1898167" cy="1423227"/>
        </a:xfrm>
        <a:prstGeom prst="rect">
          <a:avLst/>
        </a:prstGeom>
      </xdr:spPr>
    </xdr:pic>
    <xdr:clientData/>
  </xdr:twoCellAnchor>
  <xdr:twoCellAnchor>
    <xdr:from>
      <xdr:col>8</xdr:col>
      <xdr:colOff>152400</xdr:colOff>
      <xdr:row>61</xdr:row>
      <xdr:rowOff>152400</xdr:rowOff>
    </xdr:from>
    <xdr:to>
      <xdr:col>10</xdr:col>
      <xdr:colOff>563880</xdr:colOff>
      <xdr:row>72</xdr:row>
      <xdr:rowOff>30480</xdr:rowOff>
    </xdr:to>
    <xdr:cxnSp macro="">
      <xdr:nvCxnSpPr>
        <xdr:cNvPr id="35" name="直線矢印コネクタ 34">
          <a:extLst>
            <a:ext uri="{FF2B5EF4-FFF2-40B4-BE49-F238E27FC236}">
              <a16:creationId xmlns:a16="http://schemas.microsoft.com/office/drawing/2014/main" id="{00000000-0008-0000-0400-000023000000}"/>
            </a:ext>
          </a:extLst>
        </xdr:cNvPr>
        <xdr:cNvCxnSpPr/>
      </xdr:nvCxnSpPr>
      <xdr:spPr>
        <a:xfrm flipH="1">
          <a:off x="4625340" y="10454640"/>
          <a:ext cx="1630680" cy="1722120"/>
        </a:xfrm>
        <a:prstGeom prst="straightConnector1">
          <a:avLst/>
        </a:prstGeom>
        <a:ln w="50800">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403860</xdr:colOff>
      <xdr:row>68</xdr:row>
      <xdr:rowOff>76200</xdr:rowOff>
    </xdr:from>
    <xdr:to>
      <xdr:col>9</xdr:col>
      <xdr:colOff>7620</xdr:colOff>
      <xdr:row>70</xdr:row>
      <xdr:rowOff>66650</xdr:rowOff>
    </xdr:to>
    <xdr:sp macro="" textlink="">
      <xdr:nvSpPr>
        <xdr:cNvPr id="36" name="テキスト ボックス 35">
          <a:extLst>
            <a:ext uri="{FF2B5EF4-FFF2-40B4-BE49-F238E27FC236}">
              <a16:creationId xmlns:a16="http://schemas.microsoft.com/office/drawing/2014/main" id="{00000000-0008-0000-0400-000024000000}"/>
            </a:ext>
          </a:extLst>
        </xdr:cNvPr>
        <xdr:cNvSpPr txBox="1"/>
      </xdr:nvSpPr>
      <xdr:spPr>
        <a:xfrm>
          <a:off x="3657600" y="11551920"/>
          <a:ext cx="1432560"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b="1">
              <a:solidFill>
                <a:srgbClr val="FF0000"/>
              </a:solidFill>
            </a:rPr>
            <a:t>シフト</a:t>
          </a:r>
          <a:r>
            <a:rPr kumimoji="1" lang="en-US" altLang="ja-JP" sz="1400" b="1">
              <a:solidFill>
                <a:srgbClr val="FF0000"/>
              </a:solidFill>
            </a:rPr>
            <a:t>/</a:t>
          </a:r>
          <a:r>
            <a:rPr kumimoji="1" lang="ja-JP" altLang="en-US" sz="1400" b="1">
              <a:solidFill>
                <a:srgbClr val="FF0000"/>
              </a:solidFill>
            </a:rPr>
            <a:t>発行者印</a:t>
          </a:r>
        </a:p>
      </xdr:txBody>
    </xdr:sp>
    <xdr:clientData/>
  </xdr:twoCellAnchor>
  <xdr:twoCellAnchor>
    <xdr:from>
      <xdr:col>1</xdr:col>
      <xdr:colOff>480060</xdr:colOff>
      <xdr:row>58</xdr:row>
      <xdr:rowOff>99060</xdr:rowOff>
    </xdr:from>
    <xdr:to>
      <xdr:col>6</xdr:col>
      <xdr:colOff>281940</xdr:colOff>
      <xdr:row>74</xdr:row>
      <xdr:rowOff>114300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85800" y="9898380"/>
          <a:ext cx="2849880" cy="2697480"/>
        </a:xfrm>
        <a:prstGeom prst="rect">
          <a:avLst/>
        </a:prstGeom>
        <a:noFill/>
        <a:ln w="50800">
          <a:solidFill>
            <a:srgbClr val="FFC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239032</xdr:colOff>
      <xdr:row>88</xdr:row>
      <xdr:rowOff>147356</xdr:rowOff>
    </xdr:from>
    <xdr:to>
      <xdr:col>5</xdr:col>
      <xdr:colOff>533400</xdr:colOff>
      <xdr:row>99</xdr:row>
      <xdr:rowOff>91439</xdr:rowOff>
    </xdr:to>
    <xdr:grpSp>
      <xdr:nvGrpSpPr>
        <xdr:cNvPr id="29" name="グループ化 28">
          <a:extLst>
            <a:ext uri="{FF2B5EF4-FFF2-40B4-BE49-F238E27FC236}">
              <a16:creationId xmlns:a16="http://schemas.microsoft.com/office/drawing/2014/main" id="{00000000-0008-0000-0400-00001D000000}"/>
            </a:ext>
          </a:extLst>
        </xdr:cNvPr>
        <xdr:cNvGrpSpPr/>
      </xdr:nvGrpSpPr>
      <xdr:grpSpPr>
        <a:xfrm>
          <a:off x="1153432" y="15301631"/>
          <a:ext cx="2351768" cy="1830033"/>
          <a:chOff x="551452" y="16393196"/>
          <a:chExt cx="2123168" cy="1788123"/>
        </a:xfrm>
      </xdr:grpSpPr>
      <xdr:pic>
        <xdr:nvPicPr>
          <xdr:cNvPr id="26" name="図 25">
            <a:extLst>
              <a:ext uri="{FF2B5EF4-FFF2-40B4-BE49-F238E27FC236}">
                <a16:creationId xmlns:a16="http://schemas.microsoft.com/office/drawing/2014/main" id="{00000000-0008-0000-0400-00001A000000}"/>
              </a:ext>
            </a:extLst>
          </xdr:cNvPr>
          <xdr:cNvPicPr>
            <a:picLocks noChangeAspect="1"/>
          </xdr:cNvPicPr>
        </xdr:nvPicPr>
        <xdr:blipFill>
          <a:blip xmlns:r="http://schemas.openxmlformats.org/officeDocument/2006/relationships" r:embed="rId7"/>
          <a:stretch>
            <a:fillRect/>
          </a:stretch>
        </xdr:blipFill>
        <xdr:spPr>
          <a:xfrm>
            <a:off x="551452" y="16393196"/>
            <a:ext cx="2123168" cy="1788123"/>
          </a:xfrm>
          <a:prstGeom prst="rect">
            <a:avLst/>
          </a:prstGeom>
        </xdr:spPr>
      </xdr:pic>
      <xdr:sp macro="" textlink="">
        <xdr:nvSpPr>
          <xdr:cNvPr id="27" name="テキスト ボックス 26">
            <a:extLst>
              <a:ext uri="{FF2B5EF4-FFF2-40B4-BE49-F238E27FC236}">
                <a16:creationId xmlns:a16="http://schemas.microsoft.com/office/drawing/2014/main" id="{00000000-0008-0000-0400-00001B000000}"/>
              </a:ext>
            </a:extLst>
          </xdr:cNvPr>
          <xdr:cNvSpPr txBox="1"/>
        </xdr:nvSpPr>
        <xdr:spPr>
          <a:xfrm>
            <a:off x="1371600" y="16649700"/>
            <a:ext cx="496546"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1100">
                <a:solidFill>
                  <a:srgbClr val="FF0000"/>
                </a:solidFill>
              </a:rPr>
              <a:t>ｽﾀｯﾌ</a:t>
            </a:r>
            <a:endParaRPr kumimoji="1" lang="en-US" altLang="ja-JP" sz="1100">
              <a:solidFill>
                <a:srgbClr val="FF0000"/>
              </a:solidFill>
            </a:endParaRPr>
          </a:p>
          <a:p>
            <a:pPr algn="ctr"/>
            <a:r>
              <a:rPr kumimoji="1" lang="ja-JP" altLang="en-US" sz="1100">
                <a:solidFill>
                  <a:srgbClr val="FF0000"/>
                </a:solidFill>
              </a:rPr>
              <a:t>印</a:t>
            </a:r>
          </a:p>
        </xdr:txBody>
      </xdr:sp>
      <xdr:sp macro="" textlink="">
        <xdr:nvSpPr>
          <xdr:cNvPr id="28" name="テキスト ボックス 27">
            <a:extLst>
              <a:ext uri="{FF2B5EF4-FFF2-40B4-BE49-F238E27FC236}">
                <a16:creationId xmlns:a16="http://schemas.microsoft.com/office/drawing/2014/main" id="{00000000-0008-0000-0400-00001C000000}"/>
              </a:ext>
            </a:extLst>
          </xdr:cNvPr>
          <xdr:cNvSpPr txBox="1"/>
        </xdr:nvSpPr>
        <xdr:spPr>
          <a:xfrm>
            <a:off x="1765523" y="16649700"/>
            <a:ext cx="607860"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1100">
                <a:solidFill>
                  <a:srgbClr val="FF0000"/>
                </a:solidFill>
              </a:rPr>
              <a:t>部署長</a:t>
            </a:r>
            <a:endParaRPr kumimoji="1" lang="en-US" altLang="ja-JP" sz="1100">
              <a:solidFill>
                <a:srgbClr val="FF0000"/>
              </a:solidFill>
            </a:endParaRPr>
          </a:p>
          <a:p>
            <a:pPr algn="ctr"/>
            <a:r>
              <a:rPr kumimoji="1" lang="ja-JP" altLang="en-US" sz="1100">
                <a:solidFill>
                  <a:srgbClr val="FF0000"/>
                </a:solidFill>
              </a:rPr>
              <a:t>印</a:t>
            </a:r>
          </a:p>
        </xdr:txBody>
      </xdr:sp>
    </xdr:grpSp>
    <xdr:clientData/>
  </xdr:twoCellAnchor>
  <xdr:twoCellAnchor editAs="oneCell">
    <xdr:from>
      <xdr:col>2</xdr:col>
      <xdr:colOff>56605</xdr:colOff>
      <xdr:row>111</xdr:row>
      <xdr:rowOff>32658</xdr:rowOff>
    </xdr:from>
    <xdr:to>
      <xdr:col>12</xdr:col>
      <xdr:colOff>368836</xdr:colOff>
      <xdr:row>131</xdr:row>
      <xdr:rowOff>152400</xdr:rowOff>
    </xdr:to>
    <xdr:pic>
      <xdr:nvPicPr>
        <xdr:cNvPr id="37" name="図 36">
          <a:extLst>
            <a:ext uri="{FF2B5EF4-FFF2-40B4-BE49-F238E27FC236}">
              <a16:creationId xmlns:a16="http://schemas.microsoft.com/office/drawing/2014/main" id="{00000000-0008-0000-0400-000025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873034" y="18233572"/>
          <a:ext cx="6408231" cy="3385457"/>
        </a:xfrm>
        <a:prstGeom prst="rect">
          <a:avLst/>
        </a:prstGeom>
      </xdr:spPr>
    </xdr:pic>
    <xdr:clientData/>
  </xdr:twoCellAnchor>
  <xdr:twoCellAnchor editAs="oneCell">
    <xdr:from>
      <xdr:col>2</xdr:col>
      <xdr:colOff>53341</xdr:colOff>
      <xdr:row>134</xdr:row>
      <xdr:rowOff>102862</xdr:rowOff>
    </xdr:from>
    <xdr:to>
      <xdr:col>12</xdr:col>
      <xdr:colOff>528878</xdr:colOff>
      <xdr:row>152</xdr:row>
      <xdr:rowOff>119743</xdr:rowOff>
    </xdr:to>
    <xdr:pic>
      <xdr:nvPicPr>
        <xdr:cNvPr id="38" name="図 37">
          <a:extLst>
            <a:ext uri="{FF2B5EF4-FFF2-40B4-BE49-F238E27FC236}">
              <a16:creationId xmlns:a16="http://schemas.microsoft.com/office/drawing/2014/main" id="{00000000-0008-0000-0400-000026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869770" y="22059348"/>
          <a:ext cx="6571537" cy="2956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8</xdr:row>
      <xdr:rowOff>38100</xdr:rowOff>
    </xdr:from>
    <xdr:to>
      <xdr:col>5</xdr:col>
      <xdr:colOff>133350</xdr:colOff>
      <xdr:row>8</xdr:row>
      <xdr:rowOff>285750</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1577340" y="2011680"/>
          <a:ext cx="842010" cy="247650"/>
        </a:xfrm>
        <a:prstGeom prst="ellipse">
          <a:avLst/>
        </a:prstGeom>
        <a:noFill/>
        <a:ln w="12700"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00FF00" mc:Ignorable="a14" a14:legacySpreadsheetColorIndex="11">
                  <a:alpha val="60001"/>
                </a:srgbClr>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B3:K103"/>
  <sheetViews>
    <sheetView showGridLines="0" workbookViewId="0">
      <pane xSplit="3" ySplit="3" topLeftCell="D4" activePane="bottomRight" state="frozen"/>
      <selection pane="topRight" activeCell="D1" sqref="D1"/>
      <selection pane="bottomLeft" activeCell="A4" sqref="A4"/>
      <selection pane="bottomRight" activeCell="A6" sqref="A6:XFD6"/>
    </sheetView>
  </sheetViews>
  <sheetFormatPr defaultRowHeight="13.5"/>
  <cols>
    <col min="2" max="2" width="12.5" bestFit="1" customWidth="1"/>
    <col min="3" max="3" width="6.5" bestFit="1" customWidth="1"/>
    <col min="4" max="4" width="19.875" bestFit="1" customWidth="1"/>
    <col min="5" max="5" width="11.875" bestFit="1" customWidth="1"/>
    <col min="6" max="6" width="12.75" bestFit="1" customWidth="1"/>
    <col min="7" max="7" width="23.75" bestFit="1" customWidth="1"/>
    <col min="8" max="8" width="11.125" bestFit="1" customWidth="1"/>
    <col min="9" max="9" width="20.625" bestFit="1" customWidth="1"/>
    <col min="10" max="10" width="13.75" bestFit="1" customWidth="1"/>
    <col min="11" max="11" width="18.125" bestFit="1" customWidth="1"/>
  </cols>
  <sheetData>
    <row r="3" spans="2:11">
      <c r="B3" s="356" t="s">
        <v>581</v>
      </c>
      <c r="C3" s="178" t="s">
        <v>0</v>
      </c>
      <c r="D3" s="178" t="s">
        <v>37</v>
      </c>
      <c r="E3" s="178" t="s">
        <v>536</v>
      </c>
      <c r="F3" s="363" t="s">
        <v>1</v>
      </c>
      <c r="G3" s="363" t="s">
        <v>2</v>
      </c>
      <c r="H3" s="178" t="s">
        <v>219</v>
      </c>
      <c r="I3" s="363" t="s">
        <v>3</v>
      </c>
      <c r="J3" s="363" t="s">
        <v>4</v>
      </c>
      <c r="K3" s="189" t="s">
        <v>289</v>
      </c>
    </row>
    <row r="4" spans="2:11">
      <c r="B4" s="356">
        <v>1</v>
      </c>
      <c r="C4" s="182">
        <v>38</v>
      </c>
      <c r="D4" s="193" t="s">
        <v>593</v>
      </c>
      <c r="E4" s="193" t="s">
        <v>546</v>
      </c>
      <c r="F4" s="205" t="s">
        <v>1392</v>
      </c>
      <c r="G4" s="205">
        <v>8400</v>
      </c>
      <c r="H4" s="395" t="s">
        <v>635</v>
      </c>
      <c r="I4" s="205" t="s">
        <v>1393</v>
      </c>
      <c r="J4" s="205" t="s">
        <v>1315</v>
      </c>
      <c r="K4" s="395" t="s">
        <v>652</v>
      </c>
    </row>
    <row r="5" spans="2:11">
      <c r="B5" s="356">
        <v>2</v>
      </c>
      <c r="C5" s="182">
        <v>38</v>
      </c>
      <c r="D5" s="193" t="s">
        <v>594</v>
      </c>
      <c r="E5" s="193" t="s">
        <v>546</v>
      </c>
      <c r="F5" s="205" t="s">
        <v>631</v>
      </c>
      <c r="G5" s="205">
        <v>8400</v>
      </c>
      <c r="H5" s="395" t="s">
        <v>636</v>
      </c>
      <c r="I5" s="205" t="s">
        <v>982</v>
      </c>
      <c r="J5" s="205">
        <v>8500</v>
      </c>
      <c r="K5" s="395" t="s">
        <v>652</v>
      </c>
    </row>
    <row r="6" spans="2:11">
      <c r="B6" s="356">
        <v>3</v>
      </c>
      <c r="C6" s="182">
        <v>38</v>
      </c>
      <c r="D6" s="193" t="s">
        <v>594</v>
      </c>
      <c r="E6" s="193" t="s">
        <v>546</v>
      </c>
      <c r="F6" s="205">
        <v>1330</v>
      </c>
      <c r="G6" s="205">
        <v>6000</v>
      </c>
      <c r="H6" s="395" t="s">
        <v>636</v>
      </c>
      <c r="I6" s="205" t="s">
        <v>649</v>
      </c>
      <c r="J6" s="205">
        <v>12300</v>
      </c>
      <c r="K6" s="395" t="s">
        <v>652</v>
      </c>
    </row>
    <row r="7" spans="2:11">
      <c r="B7" s="356">
        <v>4</v>
      </c>
      <c r="C7" s="182">
        <v>75</v>
      </c>
      <c r="D7" s="193" t="s">
        <v>595</v>
      </c>
      <c r="E7" s="193" t="s">
        <v>627</v>
      </c>
      <c r="F7" s="205">
        <v>1095</v>
      </c>
      <c r="G7" s="205">
        <v>2000</v>
      </c>
      <c r="H7" s="395" t="s">
        <v>637</v>
      </c>
      <c r="I7" s="205">
        <v>1100</v>
      </c>
      <c r="J7" s="205">
        <v>2200</v>
      </c>
      <c r="K7" s="395" t="s">
        <v>763</v>
      </c>
    </row>
    <row r="8" spans="2:11">
      <c r="B8" s="356">
        <v>5</v>
      </c>
      <c r="C8" s="182">
        <v>25</v>
      </c>
      <c r="D8" s="193" t="s">
        <v>596</v>
      </c>
      <c r="E8" s="193" t="s">
        <v>627</v>
      </c>
      <c r="F8" s="205">
        <v>890</v>
      </c>
      <c r="G8" s="205">
        <v>3800</v>
      </c>
      <c r="H8" s="395" t="s">
        <v>638</v>
      </c>
      <c r="I8" s="205" t="s">
        <v>1401</v>
      </c>
      <c r="J8" s="205">
        <v>12500</v>
      </c>
      <c r="K8" s="395" t="s">
        <v>569</v>
      </c>
    </row>
    <row r="9" spans="2:11">
      <c r="B9" s="356">
        <v>6</v>
      </c>
      <c r="C9" s="182">
        <v>25</v>
      </c>
      <c r="D9" s="193" t="s">
        <v>597</v>
      </c>
      <c r="E9" s="193" t="s">
        <v>783</v>
      </c>
      <c r="F9" s="205">
        <v>1040</v>
      </c>
      <c r="G9" s="205">
        <v>6000</v>
      </c>
      <c r="H9" s="395" t="s">
        <v>530</v>
      </c>
      <c r="I9" s="205">
        <v>1045</v>
      </c>
      <c r="J9" s="205">
        <v>12400</v>
      </c>
      <c r="K9" s="395" t="s">
        <v>763</v>
      </c>
    </row>
    <row r="10" spans="2:11">
      <c r="B10" s="356">
        <v>7</v>
      </c>
      <c r="C10" s="182">
        <v>25</v>
      </c>
      <c r="D10" s="193" t="s">
        <v>597</v>
      </c>
      <c r="E10" s="193" t="s">
        <v>786</v>
      </c>
      <c r="F10" s="205">
        <v>1080</v>
      </c>
      <c r="G10" s="205">
        <v>6000</v>
      </c>
      <c r="H10" s="395" t="s">
        <v>530</v>
      </c>
      <c r="I10" s="205">
        <v>1085</v>
      </c>
      <c r="J10" s="205">
        <v>12400</v>
      </c>
      <c r="K10" s="395" t="s">
        <v>763</v>
      </c>
    </row>
    <row r="11" spans="2:11">
      <c r="B11" s="356">
        <v>8</v>
      </c>
      <c r="C11" s="182">
        <v>38</v>
      </c>
      <c r="D11" s="193" t="s">
        <v>598</v>
      </c>
      <c r="E11" s="193" t="s">
        <v>544</v>
      </c>
      <c r="F11" s="205">
        <v>1590</v>
      </c>
      <c r="G11" s="205">
        <v>4000</v>
      </c>
      <c r="H11" s="395" t="s">
        <v>639</v>
      </c>
      <c r="I11" s="205">
        <v>1600</v>
      </c>
      <c r="J11" s="205">
        <v>8000</v>
      </c>
      <c r="K11" s="395" t="s">
        <v>653</v>
      </c>
    </row>
    <row r="12" spans="2:11">
      <c r="B12" s="356">
        <v>9</v>
      </c>
      <c r="C12" s="282">
        <v>25</v>
      </c>
      <c r="D12" s="283" t="s">
        <v>599</v>
      </c>
      <c r="E12" s="283" t="s">
        <v>544</v>
      </c>
      <c r="F12" s="284">
        <v>740</v>
      </c>
      <c r="G12" s="284">
        <v>2100</v>
      </c>
      <c r="H12" s="355" t="s">
        <v>774</v>
      </c>
      <c r="I12" s="284">
        <v>1520</v>
      </c>
      <c r="J12" s="284">
        <v>13000</v>
      </c>
      <c r="K12" s="355" t="s">
        <v>765</v>
      </c>
    </row>
    <row r="13" spans="2:11">
      <c r="B13" s="356">
        <v>10</v>
      </c>
      <c r="C13" s="282">
        <v>75</v>
      </c>
      <c r="D13" s="283" t="s">
        <v>600</v>
      </c>
      <c r="E13" s="283" t="s">
        <v>777</v>
      </c>
      <c r="F13" s="284">
        <v>1330</v>
      </c>
      <c r="G13" s="284">
        <v>4000</v>
      </c>
      <c r="H13" s="355" t="s">
        <v>560</v>
      </c>
      <c r="I13" s="284">
        <v>1335</v>
      </c>
      <c r="J13" s="284">
        <v>4200</v>
      </c>
      <c r="K13" s="355" t="s">
        <v>510</v>
      </c>
    </row>
    <row r="14" spans="2:11">
      <c r="B14" s="356">
        <v>11</v>
      </c>
      <c r="C14" s="377">
        <v>125</v>
      </c>
      <c r="D14" s="384" t="s">
        <v>601</v>
      </c>
      <c r="E14" s="384" t="s">
        <v>546</v>
      </c>
      <c r="F14" s="390">
        <v>1100</v>
      </c>
      <c r="G14" s="390">
        <v>3400</v>
      </c>
      <c r="H14" s="396" t="s">
        <v>489</v>
      </c>
      <c r="I14" s="390">
        <v>1105</v>
      </c>
      <c r="J14" s="390">
        <v>3450</v>
      </c>
      <c r="K14" s="396" t="s">
        <v>767</v>
      </c>
    </row>
    <row r="15" spans="2:11">
      <c r="B15" s="356">
        <v>12</v>
      </c>
      <c r="C15" s="378">
        <v>31</v>
      </c>
      <c r="D15" s="385" t="s">
        <v>602</v>
      </c>
      <c r="E15" s="385" t="s">
        <v>544</v>
      </c>
      <c r="F15" s="391">
        <v>440</v>
      </c>
      <c r="G15" s="391">
        <v>6500</v>
      </c>
      <c r="H15" s="387" t="s">
        <v>793</v>
      </c>
      <c r="I15" s="391">
        <v>1370</v>
      </c>
      <c r="J15" s="391">
        <v>13450</v>
      </c>
      <c r="K15" s="387" t="s">
        <v>770</v>
      </c>
    </row>
    <row r="16" spans="2:11">
      <c r="B16" s="356">
        <v>13</v>
      </c>
      <c r="C16" s="378">
        <v>100</v>
      </c>
      <c r="D16" s="385" t="s">
        <v>603</v>
      </c>
      <c r="E16" s="385" t="s">
        <v>544</v>
      </c>
      <c r="F16" s="391">
        <v>330</v>
      </c>
      <c r="G16" s="391">
        <v>550</v>
      </c>
      <c r="H16" s="387" t="s">
        <v>521</v>
      </c>
      <c r="I16" s="391">
        <v>1020</v>
      </c>
      <c r="J16" s="391" t="s">
        <v>1354</v>
      </c>
      <c r="K16" s="387" t="s">
        <v>964</v>
      </c>
    </row>
    <row r="17" spans="2:11">
      <c r="B17" s="356">
        <v>14</v>
      </c>
      <c r="C17" s="378">
        <v>100</v>
      </c>
      <c r="D17" s="385" t="s">
        <v>603</v>
      </c>
      <c r="E17" s="385" t="s">
        <v>627</v>
      </c>
      <c r="F17" s="391">
        <v>450</v>
      </c>
      <c r="G17" s="391">
        <v>750</v>
      </c>
      <c r="H17" s="387" t="s">
        <v>521</v>
      </c>
      <c r="I17" s="391">
        <v>1020</v>
      </c>
      <c r="J17" s="391" t="s">
        <v>1355</v>
      </c>
      <c r="K17" s="387" t="s">
        <v>769</v>
      </c>
    </row>
    <row r="18" spans="2:11">
      <c r="B18" s="356">
        <v>15</v>
      </c>
      <c r="C18" s="378">
        <v>125</v>
      </c>
      <c r="D18" s="385" t="s">
        <v>603</v>
      </c>
      <c r="E18" s="385" t="s">
        <v>544</v>
      </c>
      <c r="F18" s="391">
        <v>150</v>
      </c>
      <c r="G18" s="391">
        <v>200</v>
      </c>
      <c r="H18" s="387" t="s">
        <v>521</v>
      </c>
      <c r="I18" s="391">
        <v>1250</v>
      </c>
      <c r="J18" s="391">
        <v>2000</v>
      </c>
      <c r="K18" s="387" t="s">
        <v>769</v>
      </c>
    </row>
    <row r="19" spans="2:11">
      <c r="B19" s="356">
        <v>16</v>
      </c>
      <c r="C19" s="378">
        <v>188</v>
      </c>
      <c r="D19" s="385" t="s">
        <v>603</v>
      </c>
      <c r="E19" s="385" t="s">
        <v>543</v>
      </c>
      <c r="F19" s="391">
        <v>1130</v>
      </c>
      <c r="G19" s="391">
        <v>1620</v>
      </c>
      <c r="H19" s="387" t="s">
        <v>794</v>
      </c>
      <c r="I19" s="391">
        <v>1134</v>
      </c>
      <c r="J19" s="391">
        <v>1800</v>
      </c>
      <c r="K19" s="387" t="s">
        <v>769</v>
      </c>
    </row>
    <row r="20" spans="2:11">
      <c r="B20" s="356">
        <v>17</v>
      </c>
      <c r="C20" s="378">
        <v>188</v>
      </c>
      <c r="D20" s="385" t="s">
        <v>603</v>
      </c>
      <c r="E20" s="385" t="s">
        <v>544</v>
      </c>
      <c r="F20" s="391">
        <v>1220</v>
      </c>
      <c r="G20" s="391">
        <v>800</v>
      </c>
      <c r="H20" s="387" t="s">
        <v>794</v>
      </c>
      <c r="I20" s="391">
        <v>1230</v>
      </c>
      <c r="J20" s="391">
        <v>2000</v>
      </c>
      <c r="K20" s="387" t="s">
        <v>768</v>
      </c>
    </row>
    <row r="21" spans="2:11">
      <c r="B21" s="356">
        <v>18</v>
      </c>
      <c r="C21" s="378">
        <v>75</v>
      </c>
      <c r="D21" s="385" t="s">
        <v>603</v>
      </c>
      <c r="E21" s="385" t="s">
        <v>627</v>
      </c>
      <c r="F21" s="391">
        <v>220</v>
      </c>
      <c r="G21" s="391">
        <v>1200</v>
      </c>
      <c r="H21" s="387" t="s">
        <v>797</v>
      </c>
      <c r="I21" s="391">
        <v>1310</v>
      </c>
      <c r="J21" s="391">
        <v>4000</v>
      </c>
      <c r="K21" s="387" t="s">
        <v>1576</v>
      </c>
    </row>
    <row r="22" spans="2:11">
      <c r="B22" s="356">
        <v>19</v>
      </c>
      <c r="C22" s="379">
        <v>25</v>
      </c>
      <c r="D22" s="383" t="s">
        <v>604</v>
      </c>
      <c r="E22" s="383" t="s">
        <v>1212</v>
      </c>
      <c r="F22" s="392">
        <v>500</v>
      </c>
      <c r="G22" s="392">
        <v>4000</v>
      </c>
      <c r="H22" s="388" t="s">
        <v>530</v>
      </c>
      <c r="I22" s="392" t="s">
        <v>1193</v>
      </c>
      <c r="J22" s="392" t="s">
        <v>1194</v>
      </c>
      <c r="K22" s="388" t="s">
        <v>1211</v>
      </c>
    </row>
    <row r="23" spans="2:11">
      <c r="B23" s="356">
        <v>20</v>
      </c>
      <c r="C23" s="379">
        <v>38</v>
      </c>
      <c r="D23" s="383" t="s">
        <v>605</v>
      </c>
      <c r="E23" s="383"/>
      <c r="F23" s="392">
        <v>476.666</v>
      </c>
      <c r="G23" s="392">
        <v>1216.6659999999999</v>
      </c>
      <c r="H23" s="388"/>
      <c r="I23" s="392">
        <v>1200</v>
      </c>
      <c r="J23" s="392">
        <v>8000</v>
      </c>
      <c r="K23" s="388"/>
    </row>
    <row r="24" spans="2:11">
      <c r="B24" s="356">
        <v>21</v>
      </c>
      <c r="C24" s="380">
        <v>25</v>
      </c>
      <c r="D24" s="386" t="s">
        <v>606</v>
      </c>
      <c r="E24" s="386" t="s">
        <v>537</v>
      </c>
      <c r="F24" s="393">
        <v>1030</v>
      </c>
      <c r="G24" s="393">
        <v>12000</v>
      </c>
      <c r="H24" s="397" t="s">
        <v>774</v>
      </c>
      <c r="I24" s="393" t="s">
        <v>1214</v>
      </c>
      <c r="J24" s="393">
        <v>12300</v>
      </c>
      <c r="K24" s="397" t="s">
        <v>652</v>
      </c>
    </row>
    <row r="25" spans="2:11">
      <c r="B25" s="356">
        <v>22</v>
      </c>
      <c r="C25" s="380">
        <v>25</v>
      </c>
      <c r="D25" s="386" t="s">
        <v>606</v>
      </c>
      <c r="E25" s="386" t="s">
        <v>546</v>
      </c>
      <c r="F25" s="393" t="s">
        <v>1581</v>
      </c>
      <c r="G25" s="393" t="s">
        <v>633</v>
      </c>
      <c r="H25" s="397" t="s">
        <v>469</v>
      </c>
      <c r="I25" s="393" t="s">
        <v>1583</v>
      </c>
      <c r="J25" s="393" t="s">
        <v>650</v>
      </c>
      <c r="K25" s="397" t="s">
        <v>652</v>
      </c>
    </row>
    <row r="26" spans="2:11">
      <c r="B26" s="356">
        <v>23</v>
      </c>
      <c r="C26" s="380">
        <v>25</v>
      </c>
      <c r="D26" s="386" t="s">
        <v>606</v>
      </c>
      <c r="E26" s="386" t="s">
        <v>1245</v>
      </c>
      <c r="F26" s="393">
        <v>1320</v>
      </c>
      <c r="G26" s="393" t="s">
        <v>634</v>
      </c>
      <c r="H26" s="397" t="s">
        <v>640</v>
      </c>
      <c r="I26" s="393">
        <v>1330</v>
      </c>
      <c r="J26" s="393" t="s">
        <v>650</v>
      </c>
      <c r="K26" s="397" t="s">
        <v>652</v>
      </c>
    </row>
    <row r="27" spans="2:11">
      <c r="B27" s="356">
        <v>24</v>
      </c>
      <c r="C27" s="380">
        <v>25</v>
      </c>
      <c r="D27" s="386" t="s">
        <v>606</v>
      </c>
      <c r="E27" s="386" t="s">
        <v>546</v>
      </c>
      <c r="F27" s="393">
        <v>1240</v>
      </c>
      <c r="G27" s="393">
        <v>11200</v>
      </c>
      <c r="H27" s="397" t="s">
        <v>640</v>
      </c>
      <c r="I27" s="393">
        <v>1245</v>
      </c>
      <c r="J27" s="393" t="s">
        <v>651</v>
      </c>
      <c r="K27" s="397" t="s">
        <v>558</v>
      </c>
    </row>
    <row r="28" spans="2:11">
      <c r="B28" s="356">
        <v>25</v>
      </c>
      <c r="C28" s="380" t="s">
        <v>592</v>
      </c>
      <c r="D28" s="386" t="s">
        <v>607</v>
      </c>
      <c r="E28" s="386" t="s">
        <v>628</v>
      </c>
      <c r="F28" s="393">
        <v>1040</v>
      </c>
      <c r="G28" s="393">
        <v>6000</v>
      </c>
      <c r="H28" s="397" t="s">
        <v>641</v>
      </c>
      <c r="I28" s="393">
        <v>1045</v>
      </c>
      <c r="J28" s="393">
        <v>12400</v>
      </c>
      <c r="K28" s="397" t="s">
        <v>466</v>
      </c>
    </row>
    <row r="29" spans="2:11">
      <c r="B29" s="356">
        <v>26</v>
      </c>
      <c r="C29" s="380" t="s">
        <v>592</v>
      </c>
      <c r="D29" s="386" t="s">
        <v>607</v>
      </c>
      <c r="E29" s="386" t="s">
        <v>628</v>
      </c>
      <c r="F29" s="393">
        <v>1240</v>
      </c>
      <c r="G29" s="393">
        <v>6000</v>
      </c>
      <c r="H29" s="397" t="s">
        <v>641</v>
      </c>
      <c r="I29" s="393">
        <v>1245</v>
      </c>
      <c r="J29" s="393">
        <v>12400</v>
      </c>
      <c r="K29" s="397" t="s">
        <v>466</v>
      </c>
    </row>
    <row r="30" spans="2:11">
      <c r="B30" s="356">
        <v>27</v>
      </c>
      <c r="C30" s="380" t="s">
        <v>592</v>
      </c>
      <c r="D30" s="386" t="s">
        <v>607</v>
      </c>
      <c r="E30" s="386" t="s">
        <v>629</v>
      </c>
      <c r="F30" s="393">
        <v>1240</v>
      </c>
      <c r="G30" s="393">
        <v>6000</v>
      </c>
      <c r="H30" s="397" t="s">
        <v>641</v>
      </c>
      <c r="I30" s="393">
        <v>1245</v>
      </c>
      <c r="J30" s="393">
        <v>6200</v>
      </c>
      <c r="K30" s="397" t="s">
        <v>466</v>
      </c>
    </row>
    <row r="31" spans="2:11">
      <c r="B31" s="356">
        <v>28</v>
      </c>
      <c r="C31" s="380">
        <v>25</v>
      </c>
      <c r="D31" s="386" t="s">
        <v>608</v>
      </c>
      <c r="E31" s="386" t="s">
        <v>627</v>
      </c>
      <c r="F31" s="393" t="s">
        <v>632</v>
      </c>
      <c r="G31" s="393">
        <v>2000</v>
      </c>
      <c r="H31" s="397" t="s">
        <v>640</v>
      </c>
      <c r="I31" s="393">
        <v>13231337</v>
      </c>
      <c r="J31" s="393" t="s">
        <v>1297</v>
      </c>
      <c r="K31" s="397" t="s">
        <v>467</v>
      </c>
    </row>
    <row r="32" spans="2:11">
      <c r="B32" s="356">
        <v>29</v>
      </c>
      <c r="C32" s="380">
        <v>38</v>
      </c>
      <c r="D32" s="386" t="s">
        <v>608</v>
      </c>
      <c r="E32" s="386" t="s">
        <v>628</v>
      </c>
      <c r="F32" s="393">
        <v>1130</v>
      </c>
      <c r="G32" s="393">
        <v>6000</v>
      </c>
      <c r="H32" s="397" t="s">
        <v>640</v>
      </c>
      <c r="I32" s="393">
        <v>1135</v>
      </c>
      <c r="J32" s="393">
        <v>12200</v>
      </c>
      <c r="K32" s="397" t="s">
        <v>511</v>
      </c>
    </row>
    <row r="33" spans="2:11">
      <c r="B33" s="356">
        <v>30</v>
      </c>
      <c r="C33" s="380">
        <v>38</v>
      </c>
      <c r="D33" s="386" t="s">
        <v>608</v>
      </c>
      <c r="E33" s="386" t="s">
        <v>628</v>
      </c>
      <c r="F33" s="393">
        <v>1430</v>
      </c>
      <c r="G33" s="393">
        <v>6000</v>
      </c>
      <c r="H33" s="397" t="s">
        <v>640</v>
      </c>
      <c r="I33" s="393">
        <v>1430</v>
      </c>
      <c r="J33" s="393">
        <v>6000</v>
      </c>
      <c r="K33" s="397" t="s">
        <v>654</v>
      </c>
    </row>
    <row r="34" spans="2:11">
      <c r="B34" s="356">
        <v>31</v>
      </c>
      <c r="C34" s="380">
        <v>125</v>
      </c>
      <c r="D34" s="386" t="s">
        <v>609</v>
      </c>
      <c r="E34" s="386" t="s">
        <v>629</v>
      </c>
      <c r="F34" s="393">
        <v>1225</v>
      </c>
      <c r="G34" s="393">
        <v>1800</v>
      </c>
      <c r="H34" s="397" t="s">
        <v>642</v>
      </c>
      <c r="I34" s="393">
        <v>1230</v>
      </c>
      <c r="J34" s="393">
        <v>2000</v>
      </c>
      <c r="K34" s="397" t="s">
        <v>518</v>
      </c>
    </row>
    <row r="35" spans="2:11">
      <c r="B35" s="356">
        <v>32</v>
      </c>
      <c r="C35" s="380">
        <v>38</v>
      </c>
      <c r="D35" s="386" t="s">
        <v>609</v>
      </c>
      <c r="E35" s="386" t="s">
        <v>629</v>
      </c>
      <c r="F35" s="393">
        <v>1000</v>
      </c>
      <c r="G35" s="393">
        <v>8000</v>
      </c>
      <c r="H35" s="397" t="s">
        <v>639</v>
      </c>
      <c r="I35" s="393">
        <v>1005</v>
      </c>
      <c r="J35" s="393">
        <v>8000</v>
      </c>
      <c r="K35" s="397" t="s">
        <v>653</v>
      </c>
    </row>
    <row r="36" spans="2:11">
      <c r="B36" s="356">
        <v>33</v>
      </c>
      <c r="C36" s="380">
        <v>38</v>
      </c>
      <c r="D36" s="386" t="s">
        <v>609</v>
      </c>
      <c r="E36" s="386" t="s">
        <v>629</v>
      </c>
      <c r="F36" s="393">
        <v>1410</v>
      </c>
      <c r="G36" s="393">
        <v>8000</v>
      </c>
      <c r="H36" s="397" t="s">
        <v>639</v>
      </c>
      <c r="I36" s="393">
        <v>1415</v>
      </c>
      <c r="J36" s="393">
        <v>8000</v>
      </c>
      <c r="K36" s="397" t="s">
        <v>653</v>
      </c>
    </row>
    <row r="37" spans="2:11">
      <c r="B37" s="356">
        <v>34</v>
      </c>
      <c r="C37" s="380">
        <v>25</v>
      </c>
      <c r="D37" s="386" t="s">
        <v>610</v>
      </c>
      <c r="E37" s="386" t="s">
        <v>630</v>
      </c>
      <c r="F37" s="393">
        <v>1150</v>
      </c>
      <c r="G37" s="393">
        <v>4200</v>
      </c>
      <c r="H37" s="397" t="s">
        <v>638</v>
      </c>
      <c r="I37" s="393">
        <v>1155</v>
      </c>
      <c r="J37" s="393">
        <v>12600</v>
      </c>
      <c r="K37" s="397" t="s">
        <v>1348</v>
      </c>
    </row>
    <row r="38" spans="2:11">
      <c r="B38" s="356">
        <v>35</v>
      </c>
      <c r="C38" s="380">
        <v>25</v>
      </c>
      <c r="D38" s="386" t="s">
        <v>610</v>
      </c>
      <c r="E38" s="386" t="s">
        <v>630</v>
      </c>
      <c r="F38" s="393">
        <v>1420</v>
      </c>
      <c r="G38" s="393">
        <v>12600</v>
      </c>
      <c r="H38" s="397" t="s">
        <v>638</v>
      </c>
      <c r="I38" s="393">
        <v>1425</v>
      </c>
      <c r="J38" s="393">
        <v>12600</v>
      </c>
      <c r="K38" s="397" t="s">
        <v>1349</v>
      </c>
    </row>
    <row r="39" spans="2:11">
      <c r="B39" s="356">
        <v>36</v>
      </c>
      <c r="C39" s="380">
        <v>25</v>
      </c>
      <c r="D39" s="386" t="s">
        <v>610</v>
      </c>
      <c r="E39" s="386" t="s">
        <v>628</v>
      </c>
      <c r="F39" s="393">
        <v>1410</v>
      </c>
      <c r="G39" s="393">
        <v>6000</v>
      </c>
      <c r="H39" s="397" t="s">
        <v>638</v>
      </c>
      <c r="I39" s="393">
        <v>1415</v>
      </c>
      <c r="J39" s="393">
        <v>12300</v>
      </c>
      <c r="K39" s="397" t="s">
        <v>534</v>
      </c>
    </row>
    <row r="40" spans="2:11">
      <c r="B40" s="356">
        <v>37</v>
      </c>
      <c r="C40" s="380"/>
      <c r="D40" s="386" t="s">
        <v>610</v>
      </c>
      <c r="E40" s="386" t="s">
        <v>546</v>
      </c>
      <c r="F40" s="393">
        <v>1320</v>
      </c>
      <c r="G40" s="393">
        <v>8000</v>
      </c>
      <c r="H40" s="397" t="s">
        <v>638</v>
      </c>
      <c r="I40" s="393">
        <v>1325</v>
      </c>
      <c r="J40" s="393">
        <v>8200</v>
      </c>
      <c r="K40" s="397" t="s">
        <v>547</v>
      </c>
    </row>
    <row r="41" spans="2:11">
      <c r="B41" s="356">
        <v>38</v>
      </c>
      <c r="C41" s="380" t="s">
        <v>1344</v>
      </c>
      <c r="D41" s="386" t="s">
        <v>611</v>
      </c>
      <c r="E41" s="386" t="s">
        <v>546</v>
      </c>
      <c r="F41" s="393">
        <v>1320</v>
      </c>
      <c r="G41" s="393">
        <v>8000</v>
      </c>
      <c r="H41" s="397" t="s">
        <v>643</v>
      </c>
      <c r="I41" s="393">
        <v>1325</v>
      </c>
      <c r="J41" s="393">
        <v>8200</v>
      </c>
      <c r="K41" s="397" t="s">
        <v>551</v>
      </c>
    </row>
    <row r="42" spans="2:11">
      <c r="B42" s="356">
        <v>39</v>
      </c>
      <c r="C42" s="182">
        <v>25</v>
      </c>
      <c r="D42" s="193" t="s">
        <v>612</v>
      </c>
      <c r="E42" s="193" t="s">
        <v>627</v>
      </c>
      <c r="F42" s="205">
        <v>1330</v>
      </c>
      <c r="G42" s="205">
        <v>6000</v>
      </c>
      <c r="H42" s="395" t="s">
        <v>644</v>
      </c>
      <c r="I42" s="205">
        <v>1337</v>
      </c>
      <c r="J42" s="205">
        <v>12300</v>
      </c>
      <c r="K42" s="395" t="s">
        <v>510</v>
      </c>
    </row>
    <row r="43" spans="2:11">
      <c r="B43" s="356">
        <v>40</v>
      </c>
      <c r="C43" s="182">
        <v>38</v>
      </c>
      <c r="D43" s="193" t="s">
        <v>612</v>
      </c>
      <c r="E43" s="193" t="s">
        <v>627</v>
      </c>
      <c r="F43" s="205">
        <v>1330</v>
      </c>
      <c r="G43" s="205">
        <v>6000</v>
      </c>
      <c r="H43" s="395" t="s">
        <v>644</v>
      </c>
      <c r="I43" s="205">
        <v>1335</v>
      </c>
      <c r="J43" s="205">
        <v>12200</v>
      </c>
      <c r="K43" s="395" t="s">
        <v>510</v>
      </c>
    </row>
    <row r="44" spans="2:11">
      <c r="B44" s="356">
        <v>41</v>
      </c>
      <c r="C44" s="182">
        <v>38</v>
      </c>
      <c r="D44" s="193" t="s">
        <v>612</v>
      </c>
      <c r="E44" s="193" t="s">
        <v>571</v>
      </c>
      <c r="F44" s="205">
        <v>1330</v>
      </c>
      <c r="G44" s="205">
        <v>6000</v>
      </c>
      <c r="H44" s="395" t="s">
        <v>640</v>
      </c>
      <c r="I44" s="205">
        <v>1335</v>
      </c>
      <c r="J44" s="205">
        <v>12200</v>
      </c>
      <c r="K44" s="395" t="s">
        <v>652</v>
      </c>
    </row>
    <row r="45" spans="2:11">
      <c r="B45" s="356">
        <v>42</v>
      </c>
      <c r="C45" s="182">
        <v>38</v>
      </c>
      <c r="D45" s="193" t="s">
        <v>612</v>
      </c>
      <c r="E45" s="193" t="s">
        <v>627</v>
      </c>
      <c r="F45" s="205">
        <v>1480</v>
      </c>
      <c r="G45" s="205">
        <v>6000</v>
      </c>
      <c r="H45" s="395" t="s">
        <v>644</v>
      </c>
      <c r="I45" s="205">
        <v>1485</v>
      </c>
      <c r="J45" s="205">
        <v>12200</v>
      </c>
      <c r="K45" s="395" t="s">
        <v>510</v>
      </c>
    </row>
    <row r="46" spans="2:11">
      <c r="B46" s="356">
        <v>43</v>
      </c>
      <c r="C46" s="182">
        <v>38</v>
      </c>
      <c r="D46" s="193" t="s">
        <v>612</v>
      </c>
      <c r="E46" s="193" t="s">
        <v>627</v>
      </c>
      <c r="F46" s="205">
        <v>1580</v>
      </c>
      <c r="G46" s="205">
        <v>6000</v>
      </c>
      <c r="H46" s="395" t="s">
        <v>644</v>
      </c>
      <c r="I46" s="205">
        <v>1585</v>
      </c>
      <c r="J46" s="205">
        <v>12200</v>
      </c>
      <c r="K46" s="395" t="s">
        <v>510</v>
      </c>
    </row>
    <row r="47" spans="2:11">
      <c r="B47" s="356">
        <v>44</v>
      </c>
      <c r="C47" s="182"/>
      <c r="D47" s="193" t="s">
        <v>612</v>
      </c>
      <c r="E47" s="193" t="s">
        <v>546</v>
      </c>
      <c r="F47" s="205">
        <v>1030</v>
      </c>
      <c r="G47" s="205">
        <v>8400</v>
      </c>
      <c r="H47" s="395" t="s">
        <v>469</v>
      </c>
      <c r="I47" s="205">
        <v>1035</v>
      </c>
      <c r="J47" s="205">
        <v>8500</v>
      </c>
      <c r="K47" s="395" t="s">
        <v>652</v>
      </c>
    </row>
    <row r="48" spans="2:11">
      <c r="B48" s="356">
        <v>45</v>
      </c>
      <c r="C48" s="282">
        <v>38</v>
      </c>
      <c r="D48" s="283" t="s">
        <v>599</v>
      </c>
      <c r="E48" s="283" t="s">
        <v>627</v>
      </c>
      <c r="F48" s="284">
        <v>1330</v>
      </c>
      <c r="G48" s="284">
        <v>6000</v>
      </c>
      <c r="H48" s="355" t="s">
        <v>570</v>
      </c>
      <c r="I48" s="284">
        <v>1335</v>
      </c>
      <c r="J48" s="284">
        <v>12200</v>
      </c>
      <c r="K48" s="355" t="s">
        <v>510</v>
      </c>
    </row>
    <row r="49" spans="2:11">
      <c r="B49" s="356">
        <v>46</v>
      </c>
      <c r="C49" s="282">
        <v>38</v>
      </c>
      <c r="D49" s="283" t="s">
        <v>599</v>
      </c>
      <c r="E49" s="283" t="s">
        <v>1256</v>
      </c>
      <c r="F49" s="284">
        <v>1330</v>
      </c>
      <c r="G49" s="284">
        <v>6000</v>
      </c>
      <c r="H49" s="355" t="s">
        <v>469</v>
      </c>
      <c r="I49" s="284">
        <v>1335</v>
      </c>
      <c r="J49" s="284">
        <v>12200</v>
      </c>
      <c r="K49" s="355" t="s">
        <v>652</v>
      </c>
    </row>
    <row r="50" spans="2:11">
      <c r="B50" s="356">
        <v>47</v>
      </c>
      <c r="C50" s="282">
        <v>38</v>
      </c>
      <c r="D50" s="283" t="s">
        <v>613</v>
      </c>
      <c r="E50" s="283" t="s">
        <v>543</v>
      </c>
      <c r="F50" s="284">
        <v>1330</v>
      </c>
      <c r="G50" s="284">
        <v>12000</v>
      </c>
      <c r="H50" s="355" t="s">
        <v>774</v>
      </c>
      <c r="I50" s="284">
        <v>1335</v>
      </c>
      <c r="J50" s="284">
        <v>12200</v>
      </c>
      <c r="K50" s="355" t="s">
        <v>773</v>
      </c>
    </row>
    <row r="51" spans="2:11">
      <c r="B51" s="356">
        <v>48</v>
      </c>
      <c r="C51" s="377">
        <v>38</v>
      </c>
      <c r="D51" s="384" t="s">
        <v>614</v>
      </c>
      <c r="E51" s="384" t="s">
        <v>571</v>
      </c>
      <c r="F51" s="390">
        <v>1020</v>
      </c>
      <c r="G51" s="390">
        <v>6000</v>
      </c>
      <c r="H51" s="396" t="s">
        <v>469</v>
      </c>
      <c r="I51" s="390">
        <v>1025</v>
      </c>
      <c r="J51" s="390">
        <v>12200</v>
      </c>
      <c r="K51" s="396" t="s">
        <v>480</v>
      </c>
    </row>
    <row r="52" spans="2:11">
      <c r="B52" s="356">
        <v>49</v>
      </c>
      <c r="C52" s="377">
        <v>38</v>
      </c>
      <c r="D52" s="384" t="s">
        <v>614</v>
      </c>
      <c r="E52" s="384" t="s">
        <v>571</v>
      </c>
      <c r="F52" s="390">
        <v>1250</v>
      </c>
      <c r="G52" s="390">
        <v>6000</v>
      </c>
      <c r="H52" s="396" t="s">
        <v>640</v>
      </c>
      <c r="I52" s="390">
        <v>1255</v>
      </c>
      <c r="J52" s="390">
        <v>12400</v>
      </c>
      <c r="K52" s="396" t="s">
        <v>480</v>
      </c>
    </row>
    <row r="53" spans="2:11">
      <c r="B53" s="356">
        <v>50</v>
      </c>
      <c r="C53" s="377">
        <v>38</v>
      </c>
      <c r="D53" s="384" t="s">
        <v>614</v>
      </c>
      <c r="E53" s="384" t="s">
        <v>778</v>
      </c>
      <c r="F53" s="390">
        <v>1580</v>
      </c>
      <c r="G53" s="390">
        <v>4000</v>
      </c>
      <c r="H53" s="396" t="s">
        <v>640</v>
      </c>
      <c r="I53" s="390">
        <v>1585</v>
      </c>
      <c r="J53" s="390">
        <v>12200</v>
      </c>
      <c r="K53" s="396" t="s">
        <v>480</v>
      </c>
    </row>
    <row r="54" spans="2:11">
      <c r="B54" s="356">
        <v>51</v>
      </c>
      <c r="C54" s="377">
        <v>125</v>
      </c>
      <c r="D54" s="384" t="s">
        <v>601</v>
      </c>
      <c r="E54" s="384" t="s">
        <v>777</v>
      </c>
      <c r="F54" s="390">
        <v>1585</v>
      </c>
      <c r="G54" s="390">
        <v>3400</v>
      </c>
      <c r="H54" s="396" t="s">
        <v>645</v>
      </c>
      <c r="I54" s="390">
        <v>1590</v>
      </c>
      <c r="J54" s="390">
        <v>3450</v>
      </c>
      <c r="K54" s="396" t="s">
        <v>776</v>
      </c>
    </row>
    <row r="55" spans="2:11">
      <c r="B55" s="356">
        <v>52</v>
      </c>
      <c r="C55" s="377">
        <v>38</v>
      </c>
      <c r="D55" s="384" t="s">
        <v>615</v>
      </c>
      <c r="E55" s="384" t="s">
        <v>778</v>
      </c>
      <c r="F55" s="390">
        <v>315</v>
      </c>
      <c r="G55" s="390">
        <v>1950</v>
      </c>
      <c r="H55" s="390" t="s">
        <v>640</v>
      </c>
      <c r="I55" s="398" t="s">
        <v>951</v>
      </c>
      <c r="J55" s="390">
        <v>12200</v>
      </c>
      <c r="K55" s="396" t="s">
        <v>483</v>
      </c>
    </row>
    <row r="56" spans="2:11">
      <c r="B56" s="356">
        <v>53</v>
      </c>
      <c r="C56" s="377">
        <v>38</v>
      </c>
      <c r="D56" s="384" t="s">
        <v>615</v>
      </c>
      <c r="E56" s="384" t="s">
        <v>778</v>
      </c>
      <c r="F56" s="390">
        <v>415</v>
      </c>
      <c r="G56" s="390">
        <v>1950</v>
      </c>
      <c r="H56" s="396" t="s">
        <v>640</v>
      </c>
      <c r="I56" s="398" t="s">
        <v>951</v>
      </c>
      <c r="J56" s="390">
        <v>12200</v>
      </c>
      <c r="K56" s="396" t="s">
        <v>483</v>
      </c>
    </row>
    <row r="57" spans="2:11">
      <c r="B57" s="356">
        <v>54</v>
      </c>
      <c r="C57" s="377">
        <v>38</v>
      </c>
      <c r="D57" s="384" t="s">
        <v>616</v>
      </c>
      <c r="E57" s="384" t="s">
        <v>546</v>
      </c>
      <c r="F57" s="390">
        <v>1140</v>
      </c>
      <c r="G57" s="390">
        <v>12000</v>
      </c>
      <c r="H57" s="396" t="s">
        <v>646</v>
      </c>
      <c r="I57" s="390">
        <v>1160</v>
      </c>
      <c r="J57" s="390">
        <v>12050</v>
      </c>
      <c r="K57" s="396" t="s">
        <v>484</v>
      </c>
    </row>
    <row r="58" spans="2:11">
      <c r="B58" s="356">
        <v>55</v>
      </c>
      <c r="C58" s="377">
        <v>38</v>
      </c>
      <c r="D58" s="384" t="s">
        <v>617</v>
      </c>
      <c r="E58" s="384" t="s">
        <v>546</v>
      </c>
      <c r="F58" s="390">
        <v>1145</v>
      </c>
      <c r="G58" s="390">
        <v>12000</v>
      </c>
      <c r="H58" s="396" t="s">
        <v>646</v>
      </c>
      <c r="I58" s="390">
        <v>1160</v>
      </c>
      <c r="J58" s="390">
        <v>12050</v>
      </c>
      <c r="K58" s="396" t="s">
        <v>484</v>
      </c>
    </row>
    <row r="59" spans="2:11">
      <c r="B59" s="356">
        <v>56</v>
      </c>
      <c r="C59" s="377">
        <v>38</v>
      </c>
      <c r="D59" s="384" t="s">
        <v>975</v>
      </c>
      <c r="E59" s="384" t="s">
        <v>546</v>
      </c>
      <c r="F59" s="390">
        <v>1320</v>
      </c>
      <c r="G59" s="390">
        <v>12000</v>
      </c>
      <c r="H59" s="396" t="s">
        <v>647</v>
      </c>
      <c r="I59" s="390">
        <v>1336</v>
      </c>
      <c r="J59" s="390">
        <v>12050</v>
      </c>
      <c r="K59" s="396" t="s">
        <v>484</v>
      </c>
    </row>
    <row r="60" spans="2:11">
      <c r="B60" s="356">
        <v>57</v>
      </c>
      <c r="C60" s="377">
        <v>38</v>
      </c>
      <c r="D60" s="384" t="s">
        <v>616</v>
      </c>
      <c r="E60" s="384" t="s">
        <v>546</v>
      </c>
      <c r="F60" s="390">
        <v>1320</v>
      </c>
      <c r="G60" s="390">
        <v>12000</v>
      </c>
      <c r="H60" s="396" t="s">
        <v>646</v>
      </c>
      <c r="I60" s="390">
        <v>1336</v>
      </c>
      <c r="J60" s="390">
        <v>12050</v>
      </c>
      <c r="K60" s="396" t="s">
        <v>484</v>
      </c>
    </row>
    <row r="61" spans="2:11">
      <c r="B61" s="356">
        <v>58</v>
      </c>
      <c r="C61" s="377">
        <v>38</v>
      </c>
      <c r="D61" s="384" t="s">
        <v>617</v>
      </c>
      <c r="E61" s="384" t="s">
        <v>546</v>
      </c>
      <c r="F61" s="390">
        <v>1325</v>
      </c>
      <c r="G61" s="390">
        <v>12000</v>
      </c>
      <c r="H61" s="396" t="s">
        <v>646</v>
      </c>
      <c r="I61" s="390">
        <v>1336</v>
      </c>
      <c r="J61" s="390">
        <v>12050</v>
      </c>
      <c r="K61" s="396" t="s">
        <v>484</v>
      </c>
    </row>
    <row r="62" spans="2:11">
      <c r="B62" s="356">
        <v>59</v>
      </c>
      <c r="C62" s="377">
        <v>38</v>
      </c>
      <c r="D62" s="384" t="s">
        <v>617</v>
      </c>
      <c r="E62" s="384" t="s">
        <v>546</v>
      </c>
      <c r="F62" s="390">
        <v>1485</v>
      </c>
      <c r="G62" s="390">
        <v>12000</v>
      </c>
      <c r="H62" s="396" t="s">
        <v>646</v>
      </c>
      <c r="I62" s="390">
        <v>1496</v>
      </c>
      <c r="J62" s="390">
        <v>12050</v>
      </c>
      <c r="K62" s="396" t="s">
        <v>484</v>
      </c>
    </row>
    <row r="63" spans="2:11">
      <c r="B63" s="356">
        <v>60</v>
      </c>
      <c r="C63" s="377">
        <v>38</v>
      </c>
      <c r="D63" s="384" t="s">
        <v>619</v>
      </c>
      <c r="E63" s="384" t="s">
        <v>546</v>
      </c>
      <c r="F63" s="390">
        <v>1480</v>
      </c>
      <c r="G63" s="390">
        <v>12000</v>
      </c>
      <c r="H63" s="396" t="s">
        <v>646</v>
      </c>
      <c r="I63" s="390">
        <v>1496</v>
      </c>
      <c r="J63" s="390">
        <v>12050</v>
      </c>
      <c r="K63" s="396" t="s">
        <v>484</v>
      </c>
    </row>
    <row r="64" spans="2:11">
      <c r="B64" s="356">
        <v>61</v>
      </c>
      <c r="C64" s="282">
        <v>75</v>
      </c>
      <c r="D64" s="283" t="s">
        <v>620</v>
      </c>
      <c r="E64" s="283" t="s">
        <v>546</v>
      </c>
      <c r="F64" s="284">
        <v>1330</v>
      </c>
      <c r="G64" s="284">
        <v>5000</v>
      </c>
      <c r="H64" s="355" t="s">
        <v>779</v>
      </c>
      <c r="I64" s="284">
        <v>1335</v>
      </c>
      <c r="J64" s="284">
        <v>5200</v>
      </c>
      <c r="K64" s="355" t="s">
        <v>652</v>
      </c>
    </row>
    <row r="65" spans="2:11">
      <c r="B65" s="356">
        <v>62</v>
      </c>
      <c r="C65" s="378">
        <v>75</v>
      </c>
      <c r="D65" s="385" t="s">
        <v>603</v>
      </c>
      <c r="E65" s="385" t="s">
        <v>629</v>
      </c>
      <c r="F65" s="391">
        <v>1040</v>
      </c>
      <c r="G65" s="391">
        <v>4000</v>
      </c>
      <c r="H65" s="387" t="s">
        <v>797</v>
      </c>
      <c r="I65" s="391">
        <v>1045</v>
      </c>
      <c r="J65" s="391">
        <v>4200</v>
      </c>
      <c r="K65" s="387" t="s">
        <v>1349</v>
      </c>
    </row>
    <row r="66" spans="2:11">
      <c r="B66" s="356">
        <v>63</v>
      </c>
      <c r="C66" s="380">
        <v>25</v>
      </c>
      <c r="D66" s="386" t="s">
        <v>621</v>
      </c>
      <c r="E66" s="386" t="s">
        <v>826</v>
      </c>
      <c r="F66" s="393">
        <v>1180</v>
      </c>
      <c r="G66" s="393">
        <v>2000</v>
      </c>
      <c r="H66" s="397" t="s">
        <v>640</v>
      </c>
      <c r="I66" s="393">
        <v>1323</v>
      </c>
      <c r="J66" s="393">
        <v>16300</v>
      </c>
      <c r="K66" s="397" t="s">
        <v>467</v>
      </c>
    </row>
    <row r="67" spans="2:11">
      <c r="B67" s="356">
        <v>64</v>
      </c>
      <c r="C67" s="377">
        <v>50</v>
      </c>
      <c r="D67" s="384" t="s">
        <v>622</v>
      </c>
      <c r="E67" s="384" t="s">
        <v>546</v>
      </c>
      <c r="F67" s="390">
        <v>1300</v>
      </c>
      <c r="G67" s="390">
        <v>6200</v>
      </c>
      <c r="H67" s="396" t="s">
        <v>648</v>
      </c>
      <c r="I67" s="390">
        <v>1310</v>
      </c>
      <c r="J67" s="390">
        <v>6400</v>
      </c>
      <c r="K67" s="396" t="s">
        <v>655</v>
      </c>
    </row>
    <row r="68" spans="2:11">
      <c r="B68" s="356">
        <v>65</v>
      </c>
      <c r="C68" s="282">
        <v>38</v>
      </c>
      <c r="D68" s="283" t="s">
        <v>599</v>
      </c>
      <c r="E68" s="283" t="s">
        <v>827</v>
      </c>
      <c r="F68" s="284">
        <v>500</v>
      </c>
      <c r="G68" s="284">
        <v>4000</v>
      </c>
      <c r="H68" s="355"/>
      <c r="I68" s="284">
        <v>1025</v>
      </c>
      <c r="J68" s="284">
        <v>12200</v>
      </c>
      <c r="K68" s="355"/>
    </row>
    <row r="69" spans="2:11">
      <c r="B69" s="356">
        <v>66</v>
      </c>
      <c r="C69" s="354">
        <v>75</v>
      </c>
      <c r="D69" s="283" t="s">
        <v>623</v>
      </c>
      <c r="E69" s="283" t="s">
        <v>543</v>
      </c>
      <c r="F69" s="283">
        <v>1040</v>
      </c>
      <c r="G69" s="283">
        <v>4000</v>
      </c>
      <c r="H69" s="355" t="s">
        <v>521</v>
      </c>
      <c r="I69" s="283">
        <v>1045</v>
      </c>
      <c r="J69" s="284">
        <v>4200</v>
      </c>
      <c r="K69" s="355" t="s">
        <v>1350</v>
      </c>
    </row>
    <row r="70" spans="2:11">
      <c r="B70" s="356">
        <v>67</v>
      </c>
      <c r="C70" s="354">
        <v>75</v>
      </c>
      <c r="D70" s="283" t="s">
        <v>624</v>
      </c>
      <c r="E70" s="283" t="s">
        <v>543</v>
      </c>
      <c r="F70" s="283">
        <v>1040</v>
      </c>
      <c r="G70" s="283">
        <v>4000</v>
      </c>
      <c r="H70" s="355" t="s">
        <v>521</v>
      </c>
      <c r="I70" s="284">
        <v>1045</v>
      </c>
      <c r="J70" s="284">
        <v>4200</v>
      </c>
      <c r="K70" s="355" t="s">
        <v>1349</v>
      </c>
    </row>
    <row r="71" spans="2:11">
      <c r="B71" s="356">
        <v>68</v>
      </c>
      <c r="C71" s="381">
        <v>188</v>
      </c>
      <c r="D71" s="387" t="s">
        <v>603</v>
      </c>
      <c r="E71" s="387" t="s">
        <v>544</v>
      </c>
      <c r="F71" s="387">
        <v>500</v>
      </c>
      <c r="G71" s="387">
        <v>200</v>
      </c>
      <c r="H71" s="387" t="s">
        <v>648</v>
      </c>
      <c r="I71" s="387">
        <v>1134</v>
      </c>
      <c r="J71" s="399">
        <v>1800</v>
      </c>
      <c r="K71" s="387" t="s">
        <v>1153</v>
      </c>
    </row>
    <row r="72" spans="2:11">
      <c r="B72" s="356">
        <v>69</v>
      </c>
      <c r="C72" s="382">
        <v>188</v>
      </c>
      <c r="D72" s="388" t="s">
        <v>625</v>
      </c>
      <c r="E72" s="388" t="s">
        <v>826</v>
      </c>
      <c r="F72" s="388">
        <v>1580</v>
      </c>
      <c r="G72" s="388">
        <v>1000</v>
      </c>
      <c r="H72" s="388"/>
      <c r="I72" s="388">
        <v>1600</v>
      </c>
      <c r="J72" s="400">
        <v>2000</v>
      </c>
      <c r="K72" s="388"/>
    </row>
    <row r="73" spans="2:11">
      <c r="B73" s="356">
        <v>70</v>
      </c>
      <c r="C73" s="382">
        <v>75</v>
      </c>
      <c r="D73" s="388" t="s">
        <v>626</v>
      </c>
      <c r="E73" s="388" t="s">
        <v>828</v>
      </c>
      <c r="F73" s="388">
        <v>360</v>
      </c>
      <c r="G73" s="388">
        <v>900</v>
      </c>
      <c r="H73" s="388"/>
      <c r="I73" s="388">
        <v>1230</v>
      </c>
      <c r="J73" s="400">
        <v>2100</v>
      </c>
      <c r="K73" s="388"/>
    </row>
    <row r="74" spans="2:11">
      <c r="B74" s="356">
        <v>71</v>
      </c>
      <c r="C74" s="377">
        <v>50</v>
      </c>
      <c r="D74" s="384" t="s">
        <v>622</v>
      </c>
      <c r="E74" s="384" t="s">
        <v>546</v>
      </c>
      <c r="F74" s="390">
        <v>1300</v>
      </c>
      <c r="G74" s="390">
        <v>3900</v>
      </c>
      <c r="H74" s="396" t="s">
        <v>648</v>
      </c>
      <c r="I74" s="390">
        <v>1310</v>
      </c>
      <c r="J74" s="390">
        <v>4000</v>
      </c>
      <c r="K74" s="396" t="s">
        <v>798</v>
      </c>
    </row>
    <row r="75" spans="2:11">
      <c r="B75" s="356">
        <v>72</v>
      </c>
      <c r="C75" s="378">
        <v>188</v>
      </c>
      <c r="D75" s="385" t="s">
        <v>603</v>
      </c>
      <c r="E75" s="385" t="s">
        <v>778</v>
      </c>
      <c r="F75" s="391">
        <v>1600</v>
      </c>
      <c r="G75" s="391">
        <v>800</v>
      </c>
      <c r="H75" s="387" t="s">
        <v>794</v>
      </c>
      <c r="I75" s="391">
        <v>1610</v>
      </c>
      <c r="J75" s="391">
        <v>2000</v>
      </c>
      <c r="K75" s="387" t="s">
        <v>769</v>
      </c>
    </row>
    <row r="76" spans="2:11">
      <c r="B76" s="356">
        <v>73</v>
      </c>
      <c r="C76" s="378">
        <v>38</v>
      </c>
      <c r="D76" s="385" t="s">
        <v>808</v>
      </c>
      <c r="E76" s="385" t="s">
        <v>544</v>
      </c>
      <c r="F76" s="391">
        <v>1265</v>
      </c>
      <c r="G76" s="391">
        <v>4000</v>
      </c>
      <c r="H76" s="387" t="s">
        <v>469</v>
      </c>
      <c r="I76" s="391">
        <v>1270</v>
      </c>
      <c r="J76" s="391">
        <v>12400</v>
      </c>
      <c r="K76" s="387" t="s">
        <v>1220</v>
      </c>
    </row>
    <row r="77" spans="2:11">
      <c r="B77" s="356">
        <v>74</v>
      </c>
      <c r="C77" s="282">
        <v>38</v>
      </c>
      <c r="D77" s="283" t="s">
        <v>599</v>
      </c>
      <c r="E77" s="283" t="s">
        <v>627</v>
      </c>
      <c r="F77" s="284">
        <v>1580</v>
      </c>
      <c r="G77" s="284">
        <v>6000</v>
      </c>
      <c r="H77" s="355" t="s">
        <v>570</v>
      </c>
      <c r="I77" s="284">
        <v>1585</v>
      </c>
      <c r="J77" s="284">
        <v>12200</v>
      </c>
      <c r="K77" s="355" t="s">
        <v>510</v>
      </c>
    </row>
    <row r="78" spans="2:11">
      <c r="B78" s="356">
        <v>75</v>
      </c>
      <c r="C78" s="282">
        <v>38</v>
      </c>
      <c r="D78" s="283" t="s">
        <v>599</v>
      </c>
      <c r="E78" s="283" t="s">
        <v>627</v>
      </c>
      <c r="F78" s="284">
        <v>1480</v>
      </c>
      <c r="G78" s="284">
        <v>6000</v>
      </c>
      <c r="H78" s="355" t="s">
        <v>570</v>
      </c>
      <c r="I78" s="284">
        <v>1485</v>
      </c>
      <c r="J78" s="284">
        <v>12200</v>
      </c>
      <c r="K78" s="355" t="s">
        <v>510</v>
      </c>
    </row>
    <row r="79" spans="2:11">
      <c r="B79" s="356">
        <v>76</v>
      </c>
      <c r="C79" s="282">
        <v>75</v>
      </c>
      <c r="D79" s="283" t="s">
        <v>30</v>
      </c>
      <c r="E79" s="283" t="s">
        <v>546</v>
      </c>
      <c r="F79" s="284">
        <v>1330</v>
      </c>
      <c r="G79" s="284">
        <v>4100</v>
      </c>
      <c r="H79" s="355" t="s">
        <v>560</v>
      </c>
      <c r="I79" s="284">
        <v>1335</v>
      </c>
      <c r="J79" s="284" t="s">
        <v>960</v>
      </c>
      <c r="K79" s="355" t="s">
        <v>510</v>
      </c>
    </row>
    <row r="80" spans="2:11">
      <c r="B80" s="356">
        <v>77</v>
      </c>
      <c r="C80" s="282">
        <v>38</v>
      </c>
      <c r="D80" s="283" t="s">
        <v>821</v>
      </c>
      <c r="E80" s="283" t="s">
        <v>627</v>
      </c>
      <c r="F80" s="284">
        <v>1330</v>
      </c>
      <c r="G80" s="284">
        <v>6000</v>
      </c>
      <c r="H80" s="355" t="s">
        <v>469</v>
      </c>
      <c r="I80" s="284">
        <v>1335</v>
      </c>
      <c r="J80" s="284">
        <v>12200</v>
      </c>
      <c r="K80" s="355" t="s">
        <v>510</v>
      </c>
    </row>
    <row r="81" spans="2:11">
      <c r="B81" s="356">
        <v>78</v>
      </c>
      <c r="C81" s="382">
        <v>50</v>
      </c>
      <c r="D81" s="388" t="s">
        <v>1324</v>
      </c>
      <c r="E81" s="388" t="s">
        <v>544</v>
      </c>
      <c r="F81" s="394" t="s">
        <v>1198</v>
      </c>
      <c r="G81" s="388" t="s">
        <v>1199</v>
      </c>
      <c r="H81" s="388" t="s">
        <v>1200</v>
      </c>
      <c r="I81" s="388">
        <v>1100</v>
      </c>
      <c r="J81" s="388">
        <v>1300</v>
      </c>
      <c r="K81" s="388" t="s">
        <v>1201</v>
      </c>
    </row>
    <row r="82" spans="2:11">
      <c r="B82" s="356">
        <v>79</v>
      </c>
      <c r="C82" s="382">
        <v>50</v>
      </c>
      <c r="D82" s="388" t="s">
        <v>1326</v>
      </c>
      <c r="E82" s="388" t="s">
        <v>627</v>
      </c>
      <c r="F82" s="388" t="s">
        <v>1205</v>
      </c>
      <c r="G82" s="388" t="s">
        <v>1206</v>
      </c>
      <c r="H82" s="388" t="s">
        <v>1207</v>
      </c>
      <c r="I82" s="388">
        <v>1000</v>
      </c>
      <c r="J82" s="388">
        <v>2000</v>
      </c>
      <c r="K82" s="388" t="s">
        <v>1208</v>
      </c>
    </row>
    <row r="83" spans="2:11">
      <c r="B83" s="356">
        <v>80</v>
      </c>
      <c r="C83" s="382">
        <v>50</v>
      </c>
      <c r="D83" s="388" t="s">
        <v>1269</v>
      </c>
      <c r="E83" s="388" t="s">
        <v>546</v>
      </c>
      <c r="F83" s="388" t="s">
        <v>1311</v>
      </c>
      <c r="G83" s="388">
        <v>4000</v>
      </c>
      <c r="H83" s="388" t="s">
        <v>560</v>
      </c>
      <c r="I83" s="388" t="s">
        <v>1311</v>
      </c>
      <c r="J83" s="388">
        <v>4200</v>
      </c>
      <c r="K83" s="388" t="s">
        <v>1349</v>
      </c>
    </row>
    <row r="84" spans="2:11">
      <c r="B84" s="356">
        <v>81</v>
      </c>
      <c r="C84" s="382">
        <v>75</v>
      </c>
      <c r="D84" s="388" t="s">
        <v>600</v>
      </c>
      <c r="E84" s="388" t="s">
        <v>1290</v>
      </c>
      <c r="F84" s="388">
        <v>1100</v>
      </c>
      <c r="G84" s="388" t="s">
        <v>1289</v>
      </c>
      <c r="H84" s="388" t="s">
        <v>635</v>
      </c>
      <c r="I84" s="388">
        <v>1110</v>
      </c>
      <c r="J84" s="388" t="s">
        <v>1291</v>
      </c>
      <c r="K84" s="388" t="s">
        <v>547</v>
      </c>
    </row>
    <row r="85" spans="2:11">
      <c r="B85" s="356">
        <v>82</v>
      </c>
      <c r="C85" s="382">
        <v>50</v>
      </c>
      <c r="D85" s="388" t="s">
        <v>1322</v>
      </c>
      <c r="E85" s="388" t="s">
        <v>544</v>
      </c>
      <c r="F85" s="394">
        <v>1080</v>
      </c>
      <c r="G85" s="388">
        <v>4000</v>
      </c>
      <c r="H85" s="388" t="s">
        <v>560</v>
      </c>
      <c r="I85" s="388">
        <v>1110</v>
      </c>
      <c r="J85" s="388" t="s">
        <v>1317</v>
      </c>
      <c r="K85" s="388" t="s">
        <v>1319</v>
      </c>
    </row>
    <row r="86" spans="2:11">
      <c r="B86" s="356">
        <v>83</v>
      </c>
      <c r="C86" s="382">
        <v>38</v>
      </c>
      <c r="D86" s="388" t="s">
        <v>593</v>
      </c>
      <c r="E86" s="388" t="s">
        <v>546</v>
      </c>
      <c r="F86" s="388">
        <v>1360</v>
      </c>
      <c r="G86" s="388">
        <v>8400</v>
      </c>
      <c r="H86" s="388" t="s">
        <v>635</v>
      </c>
      <c r="I86" s="388">
        <v>1367</v>
      </c>
      <c r="J86" s="388" t="s">
        <v>1335</v>
      </c>
      <c r="K86" s="388" t="s">
        <v>652</v>
      </c>
    </row>
    <row r="87" spans="2:11">
      <c r="B87" s="356">
        <v>84</v>
      </c>
      <c r="C87" s="382">
        <v>75</v>
      </c>
      <c r="D87" s="388" t="s">
        <v>600</v>
      </c>
      <c r="E87" s="388" t="s">
        <v>629</v>
      </c>
      <c r="F87" s="388">
        <v>1100</v>
      </c>
      <c r="G87" s="388">
        <v>4000</v>
      </c>
      <c r="H87" s="388" t="s">
        <v>635</v>
      </c>
      <c r="I87" s="388">
        <v>1110</v>
      </c>
      <c r="J87" s="388">
        <v>4200</v>
      </c>
      <c r="K87" s="388" t="s">
        <v>1351</v>
      </c>
    </row>
    <row r="88" spans="2:11">
      <c r="B88" s="356">
        <v>85</v>
      </c>
      <c r="C88" s="377">
        <v>38</v>
      </c>
      <c r="D88" s="384" t="s">
        <v>614</v>
      </c>
      <c r="E88" s="384" t="s">
        <v>1358</v>
      </c>
      <c r="F88" s="390">
        <v>750</v>
      </c>
      <c r="G88" s="390">
        <v>6000</v>
      </c>
      <c r="H88" s="396" t="s">
        <v>640</v>
      </c>
      <c r="I88" s="390">
        <v>1550</v>
      </c>
      <c r="J88" s="390">
        <v>12200</v>
      </c>
      <c r="K88" s="396" t="s">
        <v>480</v>
      </c>
    </row>
    <row r="89" spans="2:11">
      <c r="B89" s="356">
        <v>86</v>
      </c>
      <c r="C89" s="282">
        <v>38</v>
      </c>
      <c r="D89" s="283" t="s">
        <v>599</v>
      </c>
      <c r="E89" s="283" t="s">
        <v>627</v>
      </c>
      <c r="F89" s="284">
        <v>1330</v>
      </c>
      <c r="G89" s="284">
        <v>6000</v>
      </c>
      <c r="H89" s="355" t="s">
        <v>570</v>
      </c>
      <c r="I89" s="284">
        <v>1335</v>
      </c>
      <c r="J89" s="284">
        <v>12200</v>
      </c>
      <c r="K89" s="402" t="s">
        <v>1388</v>
      </c>
    </row>
    <row r="90" spans="2:11">
      <c r="B90" s="356">
        <v>87</v>
      </c>
      <c r="C90" s="382">
        <v>25</v>
      </c>
      <c r="D90" s="388" t="s">
        <v>610</v>
      </c>
      <c r="E90" s="388" t="s">
        <v>1431</v>
      </c>
      <c r="F90" s="388">
        <v>1150</v>
      </c>
      <c r="G90" s="388">
        <v>12400</v>
      </c>
      <c r="H90" s="388" t="s">
        <v>638</v>
      </c>
      <c r="I90" s="388">
        <v>1155</v>
      </c>
      <c r="J90" s="388">
        <v>12600</v>
      </c>
      <c r="K90" s="388" t="s">
        <v>1432</v>
      </c>
    </row>
    <row r="91" spans="2:11">
      <c r="B91" s="356">
        <v>88</v>
      </c>
      <c r="C91" s="382">
        <v>25</v>
      </c>
      <c r="D91" s="388" t="s">
        <v>610</v>
      </c>
      <c r="E91" s="388" t="s">
        <v>628</v>
      </c>
      <c r="F91" s="388">
        <v>1150</v>
      </c>
      <c r="G91" s="388">
        <v>6000</v>
      </c>
      <c r="H91" s="388" t="s">
        <v>638</v>
      </c>
      <c r="I91" s="388">
        <v>1155</v>
      </c>
      <c r="J91" s="388">
        <v>12600</v>
      </c>
      <c r="K91" s="388" t="s">
        <v>534</v>
      </c>
    </row>
    <row r="92" spans="2:11">
      <c r="B92" s="356">
        <v>89</v>
      </c>
      <c r="C92" s="382">
        <v>25</v>
      </c>
      <c r="D92" s="388" t="s">
        <v>608</v>
      </c>
      <c r="E92" s="388" t="s">
        <v>627</v>
      </c>
      <c r="F92" s="388">
        <v>450</v>
      </c>
      <c r="G92" s="388">
        <v>4000</v>
      </c>
      <c r="H92" s="388" t="s">
        <v>640</v>
      </c>
      <c r="I92" s="388">
        <v>1040</v>
      </c>
      <c r="J92" s="388">
        <v>12300</v>
      </c>
      <c r="K92" s="388" t="s">
        <v>1501</v>
      </c>
    </row>
    <row r="93" spans="2:11">
      <c r="B93" s="356">
        <v>90</v>
      </c>
      <c r="C93" s="380">
        <v>25</v>
      </c>
      <c r="D93" s="386" t="s">
        <v>1611</v>
      </c>
      <c r="E93" s="386" t="s">
        <v>544</v>
      </c>
      <c r="F93" s="393">
        <v>1040</v>
      </c>
      <c r="G93" s="393">
        <v>12300</v>
      </c>
      <c r="H93" s="397" t="s">
        <v>469</v>
      </c>
      <c r="I93" s="393">
        <v>1040</v>
      </c>
      <c r="J93" s="393">
        <v>12300</v>
      </c>
      <c r="K93" s="397" t="s">
        <v>1531</v>
      </c>
    </row>
    <row r="94" spans="2:11">
      <c r="B94" s="356">
        <v>91</v>
      </c>
      <c r="C94" s="424">
        <v>75</v>
      </c>
      <c r="D94" s="424" t="s">
        <v>1548</v>
      </c>
      <c r="E94" s="424" t="s">
        <v>1431</v>
      </c>
      <c r="F94" s="424">
        <v>1050</v>
      </c>
      <c r="G94" s="424">
        <v>5800</v>
      </c>
      <c r="H94" s="424" t="s">
        <v>1549</v>
      </c>
      <c r="I94" s="424">
        <v>1060</v>
      </c>
      <c r="J94" s="424">
        <v>6000</v>
      </c>
      <c r="K94" s="424" t="s">
        <v>1550</v>
      </c>
    </row>
    <row r="95" spans="2:11">
      <c r="B95" s="356">
        <v>92</v>
      </c>
      <c r="C95" s="354">
        <v>75</v>
      </c>
      <c r="D95" s="283" t="s">
        <v>1588</v>
      </c>
      <c r="E95" s="283" t="s">
        <v>543</v>
      </c>
      <c r="F95" s="283">
        <v>1300</v>
      </c>
      <c r="G95" s="283">
        <v>4300</v>
      </c>
      <c r="H95" s="355" t="s">
        <v>1396</v>
      </c>
      <c r="I95" s="283">
        <v>1315</v>
      </c>
      <c r="J95" s="284">
        <v>4500</v>
      </c>
      <c r="K95" s="355" t="s">
        <v>1589</v>
      </c>
    </row>
    <row r="96" spans="2:11">
      <c r="B96" s="356">
        <v>93</v>
      </c>
    </row>
    <row r="97" spans="2:2">
      <c r="B97" s="356">
        <v>94</v>
      </c>
    </row>
    <row r="98" spans="2:2">
      <c r="B98" s="356">
        <v>95</v>
      </c>
    </row>
    <row r="99" spans="2:2">
      <c r="B99" s="356">
        <v>96</v>
      </c>
    </row>
    <row r="100" spans="2:2">
      <c r="B100" s="356">
        <v>97</v>
      </c>
    </row>
    <row r="101" spans="2:2">
      <c r="B101" s="356">
        <v>98</v>
      </c>
    </row>
    <row r="102" spans="2:2">
      <c r="B102" s="356">
        <v>99</v>
      </c>
    </row>
    <row r="103" spans="2:2">
      <c r="B103" s="356">
        <v>100</v>
      </c>
    </row>
  </sheetData>
  <autoFilter ref="B3:K103" xr:uid="{00000000-0009-0000-0000-000000000000}"/>
  <phoneticPr fontId="3"/>
  <pageMargins left="0.7" right="0.7" top="0.75" bottom="0.75" header="0.3" footer="0.3"/>
  <pageSetup paperSize="9" orientation="portrait" horizontalDpi="0"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2:M102"/>
  <sheetViews>
    <sheetView topLeftCell="A25" zoomScale="145" zoomScaleNormal="145" workbookViewId="0">
      <selection activeCell="C85" sqref="C85"/>
    </sheetView>
  </sheetViews>
  <sheetFormatPr defaultRowHeight="13.5"/>
  <cols>
    <col min="2" max="2" width="12.5" bestFit="1" customWidth="1"/>
    <col min="3" max="3" width="6.5" bestFit="1" customWidth="1"/>
    <col min="4" max="4" width="19.875" bestFit="1" customWidth="1"/>
    <col min="5" max="5" width="11.875" bestFit="1" customWidth="1"/>
    <col min="6" max="6" width="12.75" bestFit="1" customWidth="1"/>
    <col min="7" max="7" width="23.75" bestFit="1" customWidth="1"/>
  </cols>
  <sheetData>
    <row r="2" spans="2:13">
      <c r="B2" s="58" t="s">
        <v>581</v>
      </c>
      <c r="C2" s="178" t="s">
        <v>0</v>
      </c>
      <c r="D2" s="190" t="s">
        <v>37</v>
      </c>
      <c r="E2" s="190" t="s">
        <v>536</v>
      </c>
      <c r="F2" s="201" t="s">
        <v>1</v>
      </c>
      <c r="G2" s="201" t="s">
        <v>2</v>
      </c>
    </row>
    <row r="3" spans="2:13">
      <c r="B3" s="58">
        <v>1</v>
      </c>
      <c r="C3" s="179">
        <v>38</v>
      </c>
      <c r="D3" s="190" t="s">
        <v>593</v>
      </c>
      <c r="E3" s="190" t="s">
        <v>546</v>
      </c>
      <c r="F3" s="202" t="s">
        <v>631</v>
      </c>
      <c r="G3" s="202">
        <v>8400</v>
      </c>
    </row>
    <row r="4" spans="2:13">
      <c r="B4" s="58">
        <v>2</v>
      </c>
      <c r="C4" s="179">
        <v>38</v>
      </c>
      <c r="D4" s="190" t="s">
        <v>594</v>
      </c>
      <c r="E4" s="190" t="s">
        <v>546</v>
      </c>
      <c r="F4" s="202" t="s">
        <v>631</v>
      </c>
      <c r="G4" s="202">
        <v>8400</v>
      </c>
      <c r="I4" s="31"/>
      <c r="J4" s="16"/>
      <c r="K4" s="16"/>
      <c r="L4" s="32"/>
      <c r="M4" s="32"/>
    </row>
    <row r="5" spans="2:13">
      <c r="B5" s="58">
        <v>3</v>
      </c>
      <c r="C5" s="179">
        <v>38</v>
      </c>
      <c r="D5" s="190" t="s">
        <v>594</v>
      </c>
      <c r="E5" s="190" t="s">
        <v>546</v>
      </c>
      <c r="F5" s="202">
        <v>1330</v>
      </c>
      <c r="G5" s="202">
        <v>6000</v>
      </c>
    </row>
    <row r="6" spans="2:13">
      <c r="B6" s="58">
        <v>4</v>
      </c>
      <c r="C6" s="179">
        <v>75</v>
      </c>
      <c r="D6" s="190" t="s">
        <v>595</v>
      </c>
      <c r="E6" s="190" t="s">
        <v>627</v>
      </c>
      <c r="F6" s="202">
        <v>1095</v>
      </c>
      <c r="G6" s="202">
        <v>2000</v>
      </c>
    </row>
    <row r="7" spans="2:13">
      <c r="B7" s="58">
        <v>5</v>
      </c>
      <c r="C7" s="180">
        <v>25</v>
      </c>
      <c r="D7" s="191" t="s">
        <v>596</v>
      </c>
      <c r="E7" s="191" t="s">
        <v>627</v>
      </c>
      <c r="F7" s="203">
        <v>890</v>
      </c>
      <c r="G7" s="203">
        <v>3800</v>
      </c>
    </row>
    <row r="8" spans="2:13">
      <c r="B8" s="58">
        <v>6</v>
      </c>
      <c r="C8" s="180">
        <v>25</v>
      </c>
      <c r="D8" s="191" t="s">
        <v>597</v>
      </c>
      <c r="E8" s="191" t="s">
        <v>783</v>
      </c>
      <c r="F8" s="203">
        <v>1040</v>
      </c>
      <c r="G8" s="203">
        <v>6000</v>
      </c>
    </row>
    <row r="9" spans="2:13">
      <c r="B9" s="58">
        <v>7</v>
      </c>
      <c r="C9" s="180">
        <v>25</v>
      </c>
      <c r="D9" s="191" t="s">
        <v>597</v>
      </c>
      <c r="E9" s="191" t="s">
        <v>786</v>
      </c>
      <c r="F9" s="203">
        <v>1080</v>
      </c>
      <c r="G9" s="203">
        <v>6000</v>
      </c>
    </row>
    <row r="10" spans="2:13">
      <c r="B10" s="58">
        <v>8</v>
      </c>
      <c r="C10" s="181">
        <v>38</v>
      </c>
      <c r="D10" s="192" t="s">
        <v>598</v>
      </c>
      <c r="E10" s="192" t="s">
        <v>791</v>
      </c>
      <c r="F10" s="204">
        <v>1590</v>
      </c>
      <c r="G10" s="204">
        <v>4000</v>
      </c>
    </row>
    <row r="11" spans="2:13">
      <c r="B11" s="58">
        <v>9</v>
      </c>
      <c r="C11" s="182">
        <v>25</v>
      </c>
      <c r="D11" s="193" t="s">
        <v>599</v>
      </c>
      <c r="E11" s="193" t="s">
        <v>789</v>
      </c>
      <c r="F11" s="205">
        <v>740</v>
      </c>
      <c r="G11" s="205">
        <v>2100</v>
      </c>
    </row>
    <row r="12" spans="2:13">
      <c r="B12" s="58">
        <v>10</v>
      </c>
      <c r="C12" s="183">
        <v>75</v>
      </c>
      <c r="D12" s="194" t="s">
        <v>600</v>
      </c>
      <c r="E12" s="194" t="s">
        <v>777</v>
      </c>
      <c r="F12" s="206">
        <v>1330</v>
      </c>
      <c r="G12" s="206">
        <v>4000</v>
      </c>
    </row>
    <row r="13" spans="2:13">
      <c r="B13" s="58">
        <v>11</v>
      </c>
      <c r="C13" s="184">
        <v>125</v>
      </c>
      <c r="D13" s="195" t="s">
        <v>601</v>
      </c>
      <c r="E13" s="195" t="s">
        <v>546</v>
      </c>
      <c r="F13" s="207">
        <v>1100</v>
      </c>
      <c r="G13" s="207">
        <v>3400</v>
      </c>
    </row>
    <row r="14" spans="2:13">
      <c r="B14" s="58">
        <v>12</v>
      </c>
      <c r="C14" s="185">
        <v>31</v>
      </c>
      <c r="D14" s="196" t="s">
        <v>602</v>
      </c>
      <c r="E14" s="196" t="s">
        <v>792</v>
      </c>
      <c r="F14" s="208">
        <v>440</v>
      </c>
      <c r="G14" s="208">
        <v>6500</v>
      </c>
    </row>
    <row r="15" spans="2:13">
      <c r="B15" s="58">
        <v>13</v>
      </c>
      <c r="C15" s="185">
        <v>100</v>
      </c>
      <c r="D15" s="196" t="s">
        <v>603</v>
      </c>
      <c r="E15" s="196" t="s">
        <v>789</v>
      </c>
      <c r="F15" s="208">
        <v>330</v>
      </c>
      <c r="G15" s="208">
        <v>550</v>
      </c>
    </row>
    <row r="16" spans="2:13">
      <c r="B16" s="58">
        <v>14</v>
      </c>
      <c r="C16" s="185">
        <v>100</v>
      </c>
      <c r="D16" s="196" t="s">
        <v>603</v>
      </c>
      <c r="E16" s="196" t="s">
        <v>627</v>
      </c>
      <c r="F16" s="208">
        <v>450</v>
      </c>
      <c r="G16" s="208">
        <v>750</v>
      </c>
    </row>
    <row r="17" spans="2:7">
      <c r="B17" s="58">
        <v>15</v>
      </c>
      <c r="C17" s="185">
        <v>125</v>
      </c>
      <c r="D17" s="196" t="s">
        <v>603</v>
      </c>
      <c r="E17" s="196" t="s">
        <v>792</v>
      </c>
      <c r="F17" s="208">
        <v>150</v>
      </c>
      <c r="G17" s="208">
        <v>200</v>
      </c>
    </row>
    <row r="18" spans="2:7">
      <c r="B18" s="58">
        <v>16</v>
      </c>
      <c r="C18" s="185">
        <v>188</v>
      </c>
      <c r="D18" s="196" t="s">
        <v>603</v>
      </c>
      <c r="E18" s="196" t="s">
        <v>796</v>
      </c>
      <c r="F18" s="208">
        <v>1130</v>
      </c>
      <c r="G18" s="208">
        <v>1620</v>
      </c>
    </row>
    <row r="19" spans="2:7">
      <c r="B19" s="58">
        <v>17</v>
      </c>
      <c r="C19" s="185">
        <v>188</v>
      </c>
      <c r="D19" s="196" t="s">
        <v>603</v>
      </c>
      <c r="E19" s="196" t="s">
        <v>792</v>
      </c>
      <c r="F19" s="208">
        <v>1220</v>
      </c>
      <c r="G19" s="208">
        <v>800</v>
      </c>
    </row>
    <row r="20" spans="2:7">
      <c r="B20" s="58">
        <v>18</v>
      </c>
      <c r="C20" s="185">
        <v>75</v>
      </c>
      <c r="D20" s="196" t="s">
        <v>603</v>
      </c>
      <c r="E20" s="196" t="s">
        <v>627</v>
      </c>
      <c r="F20" s="208">
        <v>220</v>
      </c>
      <c r="G20" s="208">
        <v>1200</v>
      </c>
    </row>
    <row r="21" spans="2:7">
      <c r="B21" s="58">
        <v>19</v>
      </c>
      <c r="C21" s="179">
        <v>25</v>
      </c>
      <c r="D21" s="190" t="s">
        <v>604</v>
      </c>
      <c r="E21" s="190"/>
      <c r="F21" s="202">
        <v>500</v>
      </c>
      <c r="G21" s="202">
        <v>4000</v>
      </c>
    </row>
    <row r="22" spans="2:7">
      <c r="B22" s="58">
        <v>20</v>
      </c>
      <c r="C22" s="179">
        <v>38</v>
      </c>
      <c r="D22" s="190" t="s">
        <v>605</v>
      </c>
      <c r="E22" s="190"/>
      <c r="F22" s="202">
        <v>476.666</v>
      </c>
      <c r="G22" s="202">
        <v>1216.6659999999999</v>
      </c>
    </row>
    <row r="23" spans="2:7">
      <c r="B23" s="58">
        <v>21</v>
      </c>
      <c r="C23" s="179">
        <v>25</v>
      </c>
      <c r="D23" s="190" t="s">
        <v>606</v>
      </c>
      <c r="E23" s="190" t="s">
        <v>537</v>
      </c>
      <c r="F23" s="202">
        <v>1030</v>
      </c>
      <c r="G23" s="202">
        <v>12000</v>
      </c>
    </row>
    <row r="24" spans="2:7">
      <c r="B24" s="58">
        <v>22</v>
      </c>
      <c r="C24" s="179">
        <v>25</v>
      </c>
      <c r="D24" s="190" t="s">
        <v>606</v>
      </c>
      <c r="E24" s="190" t="s">
        <v>546</v>
      </c>
      <c r="F24" s="202" t="s">
        <v>1580</v>
      </c>
      <c r="G24" s="202" t="s">
        <v>633</v>
      </c>
    </row>
    <row r="25" spans="2:7">
      <c r="B25" s="58">
        <v>23</v>
      </c>
      <c r="C25" s="179">
        <v>25</v>
      </c>
      <c r="D25" s="190" t="s">
        <v>606</v>
      </c>
      <c r="E25" s="190" t="s">
        <v>546</v>
      </c>
      <c r="F25" s="202">
        <v>1320</v>
      </c>
      <c r="G25" s="202" t="s">
        <v>634</v>
      </c>
    </row>
    <row r="26" spans="2:7">
      <c r="B26" s="58">
        <v>24</v>
      </c>
      <c r="C26" s="179">
        <v>25</v>
      </c>
      <c r="D26" s="190" t="s">
        <v>606</v>
      </c>
      <c r="E26" s="190" t="s">
        <v>546</v>
      </c>
      <c r="F26" s="202">
        <v>1240</v>
      </c>
      <c r="G26" s="202">
        <v>11200</v>
      </c>
    </row>
    <row r="27" spans="2:7">
      <c r="B27" s="58">
        <v>25</v>
      </c>
      <c r="C27" s="179" t="s">
        <v>592</v>
      </c>
      <c r="D27" s="190" t="s">
        <v>607</v>
      </c>
      <c r="E27" s="190" t="s">
        <v>628</v>
      </c>
      <c r="F27" s="202">
        <v>1040</v>
      </c>
      <c r="G27" s="202">
        <v>6000</v>
      </c>
    </row>
    <row r="28" spans="2:7">
      <c r="B28" s="58">
        <v>26</v>
      </c>
      <c r="C28" s="179" t="s">
        <v>592</v>
      </c>
      <c r="D28" s="190" t="s">
        <v>607</v>
      </c>
      <c r="E28" s="190" t="s">
        <v>628</v>
      </c>
      <c r="F28" s="202">
        <v>1240</v>
      </c>
      <c r="G28" s="202">
        <v>6000</v>
      </c>
    </row>
    <row r="29" spans="2:7">
      <c r="B29" s="58">
        <v>27</v>
      </c>
      <c r="C29" s="179" t="s">
        <v>592</v>
      </c>
      <c r="D29" s="190" t="s">
        <v>607</v>
      </c>
      <c r="E29" s="190" t="s">
        <v>629</v>
      </c>
      <c r="F29" s="202">
        <v>1240</v>
      </c>
      <c r="G29" s="202">
        <v>6000</v>
      </c>
    </row>
    <row r="30" spans="2:7">
      <c r="B30" s="58">
        <v>28</v>
      </c>
      <c r="C30" s="179">
        <v>25</v>
      </c>
      <c r="D30" s="190" t="s">
        <v>608</v>
      </c>
      <c r="E30" s="190" t="s">
        <v>627</v>
      </c>
      <c r="F30" s="202" t="s">
        <v>632</v>
      </c>
      <c r="G30" s="202">
        <v>2000</v>
      </c>
    </row>
    <row r="31" spans="2:7">
      <c r="B31" s="58">
        <v>29</v>
      </c>
      <c r="C31" s="179">
        <v>38</v>
      </c>
      <c r="D31" s="190" t="s">
        <v>608</v>
      </c>
      <c r="E31" s="190" t="s">
        <v>628</v>
      </c>
      <c r="F31" s="202">
        <v>1130</v>
      </c>
      <c r="G31" s="202">
        <v>6000</v>
      </c>
    </row>
    <row r="32" spans="2:7">
      <c r="B32" s="58">
        <v>30</v>
      </c>
      <c r="C32" s="179">
        <v>38</v>
      </c>
      <c r="D32" s="190" t="s">
        <v>608</v>
      </c>
      <c r="E32" s="190" t="s">
        <v>628</v>
      </c>
      <c r="F32" s="202">
        <v>1430</v>
      </c>
      <c r="G32" s="202">
        <v>6000</v>
      </c>
    </row>
    <row r="33" spans="2:7">
      <c r="B33" s="58">
        <v>31</v>
      </c>
      <c r="C33" s="179">
        <v>125</v>
      </c>
      <c r="D33" s="190" t="s">
        <v>609</v>
      </c>
      <c r="E33" s="190" t="s">
        <v>629</v>
      </c>
      <c r="F33" s="202">
        <v>1225</v>
      </c>
      <c r="G33" s="202">
        <v>1800</v>
      </c>
    </row>
    <row r="34" spans="2:7">
      <c r="B34" s="58">
        <v>32</v>
      </c>
      <c r="C34" s="179">
        <v>38</v>
      </c>
      <c r="D34" s="190" t="s">
        <v>609</v>
      </c>
      <c r="E34" s="190" t="s">
        <v>629</v>
      </c>
      <c r="F34" s="202">
        <v>1000</v>
      </c>
      <c r="G34" s="202">
        <v>8000</v>
      </c>
    </row>
    <row r="35" spans="2:7">
      <c r="B35" s="58">
        <v>33</v>
      </c>
      <c r="C35" s="179">
        <v>38</v>
      </c>
      <c r="D35" s="190" t="s">
        <v>609</v>
      </c>
      <c r="E35" s="190" t="s">
        <v>629</v>
      </c>
      <c r="F35" s="202">
        <v>1410</v>
      </c>
      <c r="G35" s="202">
        <v>8000</v>
      </c>
    </row>
    <row r="36" spans="2:7">
      <c r="B36" s="58">
        <v>34</v>
      </c>
      <c r="C36" s="179">
        <v>25</v>
      </c>
      <c r="D36" s="190" t="s">
        <v>610</v>
      </c>
      <c r="E36" s="190" t="s">
        <v>630</v>
      </c>
      <c r="F36" s="202">
        <v>1150</v>
      </c>
      <c r="G36" s="202">
        <v>4200</v>
      </c>
    </row>
    <row r="37" spans="2:7">
      <c r="B37" s="58">
        <v>35</v>
      </c>
      <c r="C37" s="179">
        <v>25</v>
      </c>
      <c r="D37" s="190" t="s">
        <v>610</v>
      </c>
      <c r="E37" s="190" t="s">
        <v>630</v>
      </c>
      <c r="F37" s="202">
        <v>1420</v>
      </c>
      <c r="G37" s="202">
        <v>12600</v>
      </c>
    </row>
    <row r="38" spans="2:7">
      <c r="B38" s="58">
        <v>36</v>
      </c>
      <c r="C38" s="179">
        <v>25</v>
      </c>
      <c r="D38" s="190" t="s">
        <v>610</v>
      </c>
      <c r="E38" s="190" t="s">
        <v>628</v>
      </c>
      <c r="F38" s="202">
        <v>1410</v>
      </c>
      <c r="G38" s="202">
        <v>6000</v>
      </c>
    </row>
    <row r="39" spans="2:7">
      <c r="B39" s="58">
        <v>37</v>
      </c>
      <c r="C39" s="179"/>
      <c r="D39" s="190" t="s">
        <v>610</v>
      </c>
      <c r="E39" s="190" t="s">
        <v>546</v>
      </c>
      <c r="F39" s="202">
        <v>1320</v>
      </c>
      <c r="G39" s="202">
        <v>8000</v>
      </c>
    </row>
    <row r="40" spans="2:7">
      <c r="B40" s="58">
        <v>38</v>
      </c>
      <c r="C40" s="179">
        <v>38</v>
      </c>
      <c r="D40" s="190" t="s">
        <v>611</v>
      </c>
      <c r="E40" s="190" t="s">
        <v>546</v>
      </c>
      <c r="F40" s="202">
        <v>1320</v>
      </c>
      <c r="G40" s="202">
        <v>8000</v>
      </c>
    </row>
    <row r="41" spans="2:7">
      <c r="B41" s="58">
        <v>39</v>
      </c>
      <c r="C41" s="180">
        <v>25</v>
      </c>
      <c r="D41" s="191" t="s">
        <v>612</v>
      </c>
      <c r="E41" s="191" t="s">
        <v>627</v>
      </c>
      <c r="F41" s="203">
        <v>1330</v>
      </c>
      <c r="G41" s="203">
        <v>6000</v>
      </c>
    </row>
    <row r="42" spans="2:7">
      <c r="B42" s="58">
        <v>40</v>
      </c>
      <c r="C42" s="180">
        <v>38</v>
      </c>
      <c r="D42" s="191" t="s">
        <v>612</v>
      </c>
      <c r="E42" s="191" t="s">
        <v>627</v>
      </c>
      <c r="F42" s="203">
        <v>1330</v>
      </c>
      <c r="G42" s="203">
        <v>6000</v>
      </c>
    </row>
    <row r="43" spans="2:7">
      <c r="B43" s="58">
        <v>41</v>
      </c>
      <c r="C43" s="180">
        <v>38</v>
      </c>
      <c r="D43" s="191" t="s">
        <v>612</v>
      </c>
      <c r="E43" s="191" t="s">
        <v>571</v>
      </c>
      <c r="F43" s="203">
        <v>1330</v>
      </c>
      <c r="G43" s="203">
        <v>6000</v>
      </c>
    </row>
    <row r="44" spans="2:7">
      <c r="B44" s="58">
        <v>42</v>
      </c>
      <c r="C44" s="180">
        <v>38</v>
      </c>
      <c r="D44" s="191" t="s">
        <v>612</v>
      </c>
      <c r="E44" s="191" t="s">
        <v>627</v>
      </c>
      <c r="F44" s="203">
        <v>1480</v>
      </c>
      <c r="G44" s="203">
        <v>6000</v>
      </c>
    </row>
    <row r="45" spans="2:7">
      <c r="B45" s="58">
        <v>43</v>
      </c>
      <c r="C45" s="180">
        <v>38</v>
      </c>
      <c r="D45" s="191" t="s">
        <v>612</v>
      </c>
      <c r="E45" s="191" t="s">
        <v>627</v>
      </c>
      <c r="F45" s="203">
        <v>1580</v>
      </c>
      <c r="G45" s="203">
        <v>6000</v>
      </c>
    </row>
    <row r="46" spans="2:7">
      <c r="B46" s="58">
        <v>44</v>
      </c>
      <c r="C46" s="180"/>
      <c r="D46" s="191" t="s">
        <v>612</v>
      </c>
      <c r="E46" s="191" t="s">
        <v>546</v>
      </c>
      <c r="F46" s="203">
        <v>1030</v>
      </c>
      <c r="G46" s="203">
        <v>8400</v>
      </c>
    </row>
    <row r="47" spans="2:7">
      <c r="B47" s="58">
        <v>45</v>
      </c>
      <c r="C47" s="183">
        <v>38</v>
      </c>
      <c r="D47" s="194" t="s">
        <v>599</v>
      </c>
      <c r="E47" s="194" t="s">
        <v>627</v>
      </c>
      <c r="F47" s="206">
        <v>1330</v>
      </c>
      <c r="G47" s="206">
        <v>6000</v>
      </c>
    </row>
    <row r="48" spans="2:7">
      <c r="B48" s="58">
        <v>46</v>
      </c>
      <c r="C48" s="181">
        <v>38</v>
      </c>
      <c r="D48" s="192" t="s">
        <v>599</v>
      </c>
      <c r="E48" s="192" t="s">
        <v>546</v>
      </c>
      <c r="F48" s="204">
        <v>1330</v>
      </c>
      <c r="G48" s="204">
        <v>6000</v>
      </c>
    </row>
    <row r="49" spans="2:7">
      <c r="B49" s="58">
        <v>47</v>
      </c>
      <c r="C49" s="181">
        <v>38</v>
      </c>
      <c r="D49" s="192" t="s">
        <v>613</v>
      </c>
      <c r="E49" s="192" t="s">
        <v>775</v>
      </c>
      <c r="F49" s="204">
        <v>1330</v>
      </c>
      <c r="G49" s="204">
        <v>12000</v>
      </c>
    </row>
    <row r="50" spans="2:7">
      <c r="B50" s="58">
        <v>48</v>
      </c>
      <c r="C50" s="184">
        <v>38</v>
      </c>
      <c r="D50" s="195" t="s">
        <v>614</v>
      </c>
      <c r="E50" s="195" t="s">
        <v>571</v>
      </c>
      <c r="F50" s="207">
        <v>1020</v>
      </c>
      <c r="G50" s="207">
        <v>6000</v>
      </c>
    </row>
    <row r="51" spans="2:7">
      <c r="B51" s="58">
        <v>49</v>
      </c>
      <c r="C51" s="184">
        <v>38</v>
      </c>
      <c r="D51" s="195" t="s">
        <v>614</v>
      </c>
      <c r="E51" s="195" t="s">
        <v>571</v>
      </c>
      <c r="F51" s="207">
        <v>1250</v>
      </c>
      <c r="G51" s="207">
        <v>6000</v>
      </c>
    </row>
    <row r="52" spans="2:7">
      <c r="B52" s="58">
        <v>50</v>
      </c>
      <c r="C52" s="184">
        <v>38</v>
      </c>
      <c r="D52" s="195" t="s">
        <v>614</v>
      </c>
      <c r="E52" s="195" t="s">
        <v>778</v>
      </c>
      <c r="F52" s="207">
        <v>1580</v>
      </c>
      <c r="G52" s="207">
        <v>4000</v>
      </c>
    </row>
    <row r="53" spans="2:7">
      <c r="B53" s="58">
        <v>51</v>
      </c>
      <c r="C53" s="184">
        <v>125</v>
      </c>
      <c r="D53" s="195" t="s">
        <v>601</v>
      </c>
      <c r="E53" s="195" t="s">
        <v>777</v>
      </c>
      <c r="F53" s="207">
        <v>1585</v>
      </c>
      <c r="G53" s="207">
        <v>3400</v>
      </c>
    </row>
    <row r="54" spans="2:7">
      <c r="B54" s="58">
        <v>52</v>
      </c>
      <c r="C54" s="184">
        <v>38</v>
      </c>
      <c r="D54" s="195" t="s">
        <v>615</v>
      </c>
      <c r="E54" s="195" t="s">
        <v>778</v>
      </c>
      <c r="F54" s="207">
        <v>315</v>
      </c>
      <c r="G54" s="207">
        <v>1950</v>
      </c>
    </row>
    <row r="55" spans="2:7">
      <c r="B55" s="58">
        <v>53</v>
      </c>
      <c r="C55" s="184">
        <v>38</v>
      </c>
      <c r="D55" s="195" t="s">
        <v>615</v>
      </c>
      <c r="E55" s="195" t="s">
        <v>778</v>
      </c>
      <c r="F55" s="207">
        <v>415</v>
      </c>
      <c r="G55" s="207">
        <v>1950</v>
      </c>
    </row>
    <row r="56" spans="2:7">
      <c r="B56" s="58">
        <v>54</v>
      </c>
      <c r="C56" s="184">
        <v>38</v>
      </c>
      <c r="D56" s="195" t="s">
        <v>616</v>
      </c>
      <c r="E56" s="195" t="s">
        <v>546</v>
      </c>
      <c r="F56" s="207">
        <v>1140</v>
      </c>
      <c r="G56" s="207">
        <v>12000</v>
      </c>
    </row>
    <row r="57" spans="2:7">
      <c r="B57" s="58">
        <v>55</v>
      </c>
      <c r="C57" s="184">
        <v>38</v>
      </c>
      <c r="D57" s="195" t="s">
        <v>617</v>
      </c>
      <c r="E57" s="195" t="s">
        <v>546</v>
      </c>
      <c r="F57" s="207">
        <v>1145</v>
      </c>
      <c r="G57" s="207">
        <v>12000</v>
      </c>
    </row>
    <row r="58" spans="2:7">
      <c r="B58" s="58">
        <v>56</v>
      </c>
      <c r="C58" s="184">
        <v>38</v>
      </c>
      <c r="D58" s="195" t="s">
        <v>618</v>
      </c>
      <c r="E58" s="195" t="s">
        <v>546</v>
      </c>
      <c r="F58" s="207">
        <v>1320</v>
      </c>
      <c r="G58" s="207">
        <v>12000</v>
      </c>
    </row>
    <row r="59" spans="2:7">
      <c r="B59" s="58">
        <v>57</v>
      </c>
      <c r="C59" s="184">
        <v>38</v>
      </c>
      <c r="D59" s="195" t="s">
        <v>616</v>
      </c>
      <c r="E59" s="195" t="s">
        <v>546</v>
      </c>
      <c r="F59" s="207">
        <v>1320</v>
      </c>
      <c r="G59" s="207">
        <v>12000</v>
      </c>
    </row>
    <row r="60" spans="2:7">
      <c r="B60" s="58">
        <v>58</v>
      </c>
      <c r="C60" s="183">
        <v>38</v>
      </c>
      <c r="D60" s="194" t="s">
        <v>617</v>
      </c>
      <c r="E60" s="194" t="s">
        <v>546</v>
      </c>
      <c r="F60" s="206">
        <v>1325</v>
      </c>
      <c r="G60" s="206">
        <v>12000</v>
      </c>
    </row>
    <row r="61" spans="2:7">
      <c r="B61" s="58">
        <v>59</v>
      </c>
      <c r="C61" s="186">
        <v>38</v>
      </c>
      <c r="D61" s="197" t="s">
        <v>617</v>
      </c>
      <c r="E61" s="197" t="s">
        <v>546</v>
      </c>
      <c r="F61" s="209">
        <v>1485</v>
      </c>
      <c r="G61" s="209">
        <v>12000</v>
      </c>
    </row>
    <row r="62" spans="2:7">
      <c r="B62" s="58">
        <v>60</v>
      </c>
      <c r="C62" s="186">
        <v>38</v>
      </c>
      <c r="D62" s="197" t="s">
        <v>619</v>
      </c>
      <c r="E62" s="197" t="s">
        <v>546</v>
      </c>
      <c r="F62" s="209">
        <v>1480</v>
      </c>
      <c r="G62" s="209">
        <v>12000</v>
      </c>
    </row>
    <row r="63" spans="2:7">
      <c r="B63" s="58">
        <v>61</v>
      </c>
      <c r="C63" s="184">
        <v>75</v>
      </c>
      <c r="D63" s="195" t="s">
        <v>620</v>
      </c>
      <c r="E63" s="195" t="s">
        <v>546</v>
      </c>
      <c r="F63" s="207">
        <v>1330</v>
      </c>
      <c r="G63" s="207">
        <v>5000</v>
      </c>
    </row>
    <row r="64" spans="2:7">
      <c r="B64" s="58">
        <v>62</v>
      </c>
      <c r="C64" s="183"/>
      <c r="D64" s="194"/>
      <c r="E64" s="194"/>
      <c r="F64" s="206"/>
      <c r="G64" s="206"/>
    </row>
    <row r="65" spans="1:7">
      <c r="B65" s="58">
        <v>63</v>
      </c>
      <c r="C65" s="183">
        <v>25</v>
      </c>
      <c r="D65" s="194" t="s">
        <v>621</v>
      </c>
      <c r="E65" s="194"/>
      <c r="F65" s="206">
        <v>1180</v>
      </c>
      <c r="G65" s="206">
        <v>2000</v>
      </c>
    </row>
    <row r="66" spans="1:7">
      <c r="B66" s="58">
        <v>64</v>
      </c>
      <c r="C66" s="187">
        <v>50</v>
      </c>
      <c r="D66" s="198" t="s">
        <v>622</v>
      </c>
      <c r="E66" s="198" t="s">
        <v>546</v>
      </c>
      <c r="F66" s="210">
        <v>1300</v>
      </c>
      <c r="G66" s="210">
        <v>6200</v>
      </c>
    </row>
    <row r="67" spans="1:7">
      <c r="B67" s="58">
        <v>65</v>
      </c>
      <c r="C67" s="185">
        <v>38</v>
      </c>
      <c r="D67" s="196" t="s">
        <v>599</v>
      </c>
      <c r="E67" s="274"/>
      <c r="F67" s="208">
        <v>500</v>
      </c>
      <c r="G67" s="208">
        <v>4000</v>
      </c>
    </row>
    <row r="68" spans="1:7">
      <c r="B68" s="58">
        <v>66</v>
      </c>
      <c r="C68" s="188">
        <v>75</v>
      </c>
      <c r="D68" s="199" t="s">
        <v>623</v>
      </c>
      <c r="E68" s="199" t="s">
        <v>775</v>
      </c>
      <c r="F68" s="199">
        <v>1040</v>
      </c>
      <c r="G68" s="199">
        <v>4000</v>
      </c>
    </row>
    <row r="69" spans="1:7">
      <c r="B69" s="58">
        <v>67</v>
      </c>
      <c r="C69" s="188">
        <v>75</v>
      </c>
      <c r="D69" s="199" t="s">
        <v>624</v>
      </c>
      <c r="E69" s="199" t="s">
        <v>781</v>
      </c>
      <c r="F69" s="199">
        <v>1040</v>
      </c>
      <c r="G69" s="199">
        <v>4000</v>
      </c>
    </row>
    <row r="70" spans="1:7">
      <c r="B70" s="58">
        <v>68</v>
      </c>
      <c r="C70" s="189">
        <v>75</v>
      </c>
      <c r="D70" s="200" t="s">
        <v>603</v>
      </c>
      <c r="E70" s="200"/>
      <c r="F70" s="200">
        <v>1040</v>
      </c>
      <c r="G70" s="200">
        <v>4000</v>
      </c>
    </row>
    <row r="71" spans="1:7">
      <c r="B71" s="58">
        <v>69</v>
      </c>
      <c r="C71" s="189">
        <v>188</v>
      </c>
      <c r="D71" s="200" t="s">
        <v>625</v>
      </c>
      <c r="E71" s="200"/>
      <c r="F71" s="200">
        <v>1580</v>
      </c>
      <c r="G71" s="200">
        <v>1000</v>
      </c>
    </row>
    <row r="72" spans="1:7">
      <c r="B72" s="58">
        <v>70</v>
      </c>
      <c r="C72" s="189">
        <v>75</v>
      </c>
      <c r="D72" s="200" t="s">
        <v>626</v>
      </c>
      <c r="E72" s="200"/>
      <c r="F72" s="200">
        <v>360</v>
      </c>
      <c r="G72" s="200">
        <v>900</v>
      </c>
    </row>
    <row r="73" spans="1:7">
      <c r="B73" s="58">
        <v>71</v>
      </c>
      <c r="C73" s="187">
        <v>50</v>
      </c>
      <c r="D73" s="198" t="s">
        <v>622</v>
      </c>
      <c r="E73" s="198" t="s">
        <v>546</v>
      </c>
      <c r="F73" s="210">
        <v>1300</v>
      </c>
      <c r="G73" s="210">
        <v>3900</v>
      </c>
    </row>
    <row r="74" spans="1:7">
      <c r="B74" s="58">
        <v>72</v>
      </c>
      <c r="C74" s="185">
        <v>188</v>
      </c>
      <c r="D74" s="196" t="s">
        <v>603</v>
      </c>
      <c r="E74" s="196" t="s">
        <v>778</v>
      </c>
      <c r="F74" s="208">
        <v>1600</v>
      </c>
      <c r="G74" s="208">
        <v>800</v>
      </c>
    </row>
    <row r="75" spans="1:7">
      <c r="B75" s="58">
        <v>73</v>
      </c>
      <c r="C75" s="185">
        <v>38</v>
      </c>
      <c r="D75" s="196" t="s">
        <v>808</v>
      </c>
      <c r="E75" s="196" t="s">
        <v>792</v>
      </c>
      <c r="F75" s="208"/>
      <c r="G75" s="208"/>
    </row>
    <row r="76" spans="1:7">
      <c r="B76" s="58">
        <v>74</v>
      </c>
      <c r="C76" s="183">
        <v>38</v>
      </c>
      <c r="D76" s="194" t="s">
        <v>599</v>
      </c>
      <c r="E76" s="194" t="s">
        <v>627</v>
      </c>
      <c r="F76" s="206">
        <v>1580</v>
      </c>
      <c r="G76" s="206">
        <v>6000</v>
      </c>
    </row>
    <row r="77" spans="1:7">
      <c r="A77" t="s">
        <v>1267</v>
      </c>
      <c r="B77" s="58">
        <v>75</v>
      </c>
      <c r="C77" s="183">
        <v>38</v>
      </c>
      <c r="D77" s="194" t="s">
        <v>599</v>
      </c>
      <c r="E77" s="194" t="s">
        <v>627</v>
      </c>
      <c r="F77" s="206">
        <v>1480</v>
      </c>
      <c r="G77" s="206">
        <v>6000</v>
      </c>
    </row>
    <row r="78" spans="1:7">
      <c r="B78" s="58">
        <v>76</v>
      </c>
      <c r="C78" s="183">
        <v>75</v>
      </c>
      <c r="D78" s="194" t="s">
        <v>815</v>
      </c>
      <c r="E78" s="194" t="s">
        <v>546</v>
      </c>
      <c r="F78" s="206">
        <v>1330</v>
      </c>
      <c r="G78" s="206">
        <v>4000</v>
      </c>
    </row>
    <row r="79" spans="1:7">
      <c r="B79" s="58">
        <v>77</v>
      </c>
      <c r="C79" s="183">
        <v>38</v>
      </c>
      <c r="D79" s="194" t="s">
        <v>821</v>
      </c>
      <c r="E79" s="194" t="s">
        <v>627</v>
      </c>
      <c r="F79" s="206">
        <v>1330</v>
      </c>
      <c r="G79" s="206">
        <v>6000</v>
      </c>
    </row>
    <row r="80" spans="1:7">
      <c r="B80" s="58">
        <v>78</v>
      </c>
      <c r="C80" s="189">
        <v>50</v>
      </c>
      <c r="D80" s="200" t="s">
        <v>1323</v>
      </c>
      <c r="E80" s="200" t="s">
        <v>627</v>
      </c>
      <c r="F80" s="200" t="s">
        <v>1327</v>
      </c>
      <c r="G80" s="200" t="s">
        <v>1328</v>
      </c>
    </row>
    <row r="81" spans="2:7">
      <c r="B81" s="58">
        <v>79</v>
      </c>
      <c r="C81" s="189">
        <v>50</v>
      </c>
      <c r="D81" s="200" t="s">
        <v>1325</v>
      </c>
      <c r="E81" s="200" t="s">
        <v>627</v>
      </c>
      <c r="F81" s="200" t="s">
        <v>1329</v>
      </c>
      <c r="G81" s="200" t="s">
        <v>1330</v>
      </c>
    </row>
    <row r="82" spans="2:7">
      <c r="B82" s="58">
        <v>80</v>
      </c>
      <c r="C82" s="189">
        <v>50</v>
      </c>
      <c r="D82" s="200" t="s">
        <v>1331</v>
      </c>
      <c r="E82" s="200" t="s">
        <v>546</v>
      </c>
      <c r="F82" s="200" t="s">
        <v>1332</v>
      </c>
      <c r="G82" s="200">
        <v>4000</v>
      </c>
    </row>
    <row r="83" spans="2:7">
      <c r="B83" s="58">
        <v>81</v>
      </c>
      <c r="C83" s="189">
        <v>75</v>
      </c>
      <c r="D83" s="200" t="s">
        <v>600</v>
      </c>
      <c r="E83" s="200" t="s">
        <v>1290</v>
      </c>
      <c r="F83" s="200">
        <v>1100</v>
      </c>
      <c r="G83" s="200" t="s">
        <v>1333</v>
      </c>
    </row>
    <row r="84" spans="2:7">
      <c r="B84" s="58">
        <v>82</v>
      </c>
      <c r="C84" s="189">
        <v>50</v>
      </c>
      <c r="D84" s="200" t="s">
        <v>1321</v>
      </c>
      <c r="E84" s="200" t="s">
        <v>627</v>
      </c>
      <c r="F84" s="200">
        <v>1080</v>
      </c>
      <c r="G84" s="200">
        <v>4000</v>
      </c>
    </row>
    <row r="85" spans="2:7">
      <c r="B85" s="58">
        <v>83</v>
      </c>
      <c r="C85" s="382">
        <v>38</v>
      </c>
      <c r="D85" s="388" t="s">
        <v>593</v>
      </c>
      <c r="E85" s="388" t="s">
        <v>546</v>
      </c>
      <c r="F85" s="388">
        <v>1360</v>
      </c>
      <c r="G85" s="388">
        <v>8400</v>
      </c>
    </row>
    <row r="86" spans="2:7">
      <c r="B86" s="58">
        <v>84</v>
      </c>
      <c r="C86" s="382">
        <v>75</v>
      </c>
      <c r="D86" s="388" t="s">
        <v>600</v>
      </c>
      <c r="E86" s="388" t="s">
        <v>629</v>
      </c>
      <c r="F86" s="388">
        <v>1100</v>
      </c>
      <c r="G86" s="388">
        <v>4000</v>
      </c>
    </row>
    <row r="87" spans="2:7">
      <c r="B87" s="58">
        <v>85</v>
      </c>
      <c r="C87" s="377">
        <v>38</v>
      </c>
      <c r="D87" s="384" t="s">
        <v>614</v>
      </c>
      <c r="E87" s="384" t="s">
        <v>1358</v>
      </c>
      <c r="F87" s="390">
        <v>750</v>
      </c>
      <c r="G87" s="390">
        <v>6000</v>
      </c>
    </row>
    <row r="88" spans="2:7">
      <c r="B88" s="58">
        <v>86</v>
      </c>
      <c r="C88" s="282">
        <v>38</v>
      </c>
      <c r="D88" s="283" t="s">
        <v>599</v>
      </c>
      <c r="E88" s="283" t="s">
        <v>627</v>
      </c>
      <c r="F88" s="284">
        <v>1330</v>
      </c>
      <c r="G88" s="284">
        <v>6000</v>
      </c>
    </row>
    <row r="89" spans="2:7">
      <c r="B89" s="58">
        <v>87</v>
      </c>
      <c r="C89" s="382">
        <v>25</v>
      </c>
      <c r="D89" s="388" t="s">
        <v>610</v>
      </c>
      <c r="E89" s="388" t="s">
        <v>1431</v>
      </c>
      <c r="F89" s="388">
        <v>1150</v>
      </c>
      <c r="G89" s="388">
        <v>12400</v>
      </c>
    </row>
    <row r="90" spans="2:7">
      <c r="B90" s="58">
        <v>88</v>
      </c>
      <c r="C90" s="382">
        <v>25</v>
      </c>
      <c r="D90" s="388" t="s">
        <v>610</v>
      </c>
      <c r="E90" s="388" t="s">
        <v>628</v>
      </c>
      <c r="F90" s="388">
        <v>1150</v>
      </c>
      <c r="G90" s="388">
        <v>6000</v>
      </c>
    </row>
    <row r="91" spans="2:7">
      <c r="B91" s="58">
        <v>89</v>
      </c>
      <c r="C91" s="382">
        <v>25</v>
      </c>
      <c r="D91" s="388" t="s">
        <v>608</v>
      </c>
      <c r="E91" s="388" t="s">
        <v>627</v>
      </c>
      <c r="F91" s="388">
        <v>450</v>
      </c>
      <c r="G91" s="388">
        <v>4000</v>
      </c>
    </row>
    <row r="92" spans="2:7">
      <c r="B92" s="58">
        <v>90</v>
      </c>
      <c r="C92" s="189">
        <v>25</v>
      </c>
      <c r="D92" s="200" t="s">
        <v>1610</v>
      </c>
      <c r="E92" s="200" t="s">
        <v>627</v>
      </c>
      <c r="F92" s="200">
        <v>1040</v>
      </c>
      <c r="G92" s="200">
        <v>12300</v>
      </c>
    </row>
    <row r="93" spans="2:7">
      <c r="B93" s="58">
        <v>91</v>
      </c>
      <c r="C93" s="189">
        <v>75</v>
      </c>
      <c r="D93" s="200" t="s">
        <v>1548</v>
      </c>
      <c r="E93" s="200" t="s">
        <v>1431</v>
      </c>
      <c r="F93" s="200">
        <v>1050</v>
      </c>
      <c r="G93" s="200">
        <v>5800</v>
      </c>
    </row>
    <row r="94" spans="2:7">
      <c r="B94" s="58">
        <v>92</v>
      </c>
      <c r="C94" s="354">
        <v>75</v>
      </c>
      <c r="D94" s="283" t="s">
        <v>1588</v>
      </c>
      <c r="E94" s="283" t="s">
        <v>543</v>
      </c>
      <c r="F94" s="283">
        <v>1300</v>
      </c>
      <c r="G94" s="283">
        <v>4300</v>
      </c>
    </row>
    <row r="95" spans="2:7">
      <c r="B95" s="58">
        <v>93</v>
      </c>
      <c r="C95" s="189"/>
      <c r="D95" s="200"/>
      <c r="E95" s="200"/>
      <c r="F95" s="200"/>
      <c r="G95" s="200"/>
    </row>
    <row r="96" spans="2:7">
      <c r="B96" s="58">
        <v>94</v>
      </c>
      <c r="C96" s="189"/>
      <c r="D96" s="200"/>
      <c r="E96" s="200"/>
      <c r="F96" s="200"/>
      <c r="G96" s="200"/>
    </row>
    <row r="97" spans="2:7">
      <c r="B97" s="58">
        <v>95</v>
      </c>
      <c r="C97" s="189"/>
      <c r="D97" s="200"/>
      <c r="E97" s="200"/>
      <c r="F97" s="200"/>
      <c r="G97" s="200"/>
    </row>
    <row r="98" spans="2:7">
      <c r="B98" s="58">
        <v>96</v>
      </c>
      <c r="C98" s="189"/>
      <c r="D98" s="200"/>
      <c r="E98" s="200"/>
      <c r="F98" s="200"/>
      <c r="G98" s="200"/>
    </row>
    <row r="99" spans="2:7">
      <c r="B99" s="58">
        <v>97</v>
      </c>
      <c r="C99" s="189"/>
      <c r="D99" s="200"/>
      <c r="E99" s="200"/>
      <c r="F99" s="200"/>
      <c r="G99" s="200"/>
    </row>
    <row r="100" spans="2:7">
      <c r="B100" s="58">
        <v>98</v>
      </c>
      <c r="C100" s="189"/>
      <c r="D100" s="200"/>
      <c r="E100" s="200"/>
      <c r="F100" s="200"/>
      <c r="G100" s="200"/>
    </row>
    <row r="101" spans="2:7">
      <c r="B101" s="58">
        <v>99</v>
      </c>
      <c r="C101" s="189"/>
      <c r="D101" s="200"/>
      <c r="E101" s="200"/>
      <c r="F101" s="200"/>
      <c r="G101" s="200"/>
    </row>
    <row r="102" spans="2:7">
      <c r="B102" s="58">
        <v>100</v>
      </c>
      <c r="C102" s="189"/>
      <c r="D102" s="200"/>
      <c r="E102" s="200"/>
      <c r="F102" s="200"/>
      <c r="G102" s="200"/>
    </row>
  </sheetData>
  <autoFilter ref="B2:G102" xr:uid="{00000000-0009-0000-0000-000001000000}"/>
  <phoneticPr fontId="4"/>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DA298"/>
  <sheetViews>
    <sheetView tabSelected="1" zoomScaleNormal="100" workbookViewId="0">
      <pane xSplit="2" ySplit="11" topLeftCell="AP129" activePane="bottomRight" state="frozen"/>
      <selection pane="topRight" activeCell="C1" sqref="C1"/>
      <selection pane="bottomLeft" activeCell="A12" sqref="A12"/>
      <selection pane="bottomRight" activeCell="BE146" sqref="BE146"/>
    </sheetView>
  </sheetViews>
  <sheetFormatPr defaultRowHeight="13.5"/>
  <cols>
    <col min="1" max="1" width="8.875" style="361"/>
    <col min="2" max="2" width="24.5" bestFit="1" customWidth="1"/>
    <col min="88" max="90" width="9.5" bestFit="1" customWidth="1"/>
    <col min="93" max="93" width="9.5" bestFit="1" customWidth="1"/>
  </cols>
  <sheetData>
    <row r="1" spans="1:105" s="56" customFormat="1">
      <c r="A1" s="359"/>
      <c r="B1" s="55" t="s">
        <v>582</v>
      </c>
      <c r="C1" s="54">
        <v>1</v>
      </c>
      <c r="D1" s="54">
        <v>2</v>
      </c>
      <c r="E1" s="54">
        <v>3</v>
      </c>
      <c r="F1" s="54">
        <v>4</v>
      </c>
      <c r="G1" s="54">
        <v>5</v>
      </c>
      <c r="H1" s="54">
        <v>6</v>
      </c>
      <c r="I1" s="54">
        <v>7</v>
      </c>
      <c r="J1" s="54">
        <v>8</v>
      </c>
      <c r="K1" s="54">
        <v>9</v>
      </c>
      <c r="L1" s="54">
        <v>10</v>
      </c>
      <c r="M1" s="54">
        <v>11</v>
      </c>
      <c r="N1" s="54">
        <v>12</v>
      </c>
      <c r="O1" s="54">
        <v>13</v>
      </c>
      <c r="P1" s="54">
        <v>14</v>
      </c>
      <c r="Q1" s="54">
        <v>15</v>
      </c>
      <c r="R1" s="54">
        <v>16</v>
      </c>
      <c r="S1" s="54">
        <v>17</v>
      </c>
      <c r="T1" s="54">
        <v>18</v>
      </c>
      <c r="U1" s="54">
        <v>19</v>
      </c>
      <c r="V1" s="54">
        <v>20</v>
      </c>
      <c r="W1" s="54">
        <v>21</v>
      </c>
      <c r="X1" s="54">
        <v>22</v>
      </c>
      <c r="Y1" s="54">
        <v>23</v>
      </c>
      <c r="Z1" s="54">
        <v>24</v>
      </c>
      <c r="AA1" s="54">
        <v>25</v>
      </c>
      <c r="AB1" s="54">
        <v>26</v>
      </c>
      <c r="AC1" s="54">
        <v>27</v>
      </c>
      <c r="AD1" s="54">
        <v>28</v>
      </c>
      <c r="AE1" s="54">
        <v>29</v>
      </c>
      <c r="AF1" s="54">
        <v>30</v>
      </c>
      <c r="AG1" s="54">
        <v>31</v>
      </c>
      <c r="AH1" s="54">
        <v>32</v>
      </c>
      <c r="AI1" s="54">
        <v>33</v>
      </c>
      <c r="AJ1" s="54">
        <v>34</v>
      </c>
      <c r="AK1" s="54">
        <v>35</v>
      </c>
      <c r="AL1" s="54">
        <v>36</v>
      </c>
      <c r="AM1" s="54">
        <v>37</v>
      </c>
      <c r="AN1" s="54">
        <v>38</v>
      </c>
      <c r="AO1" s="54">
        <v>39</v>
      </c>
      <c r="AP1" s="54">
        <v>40</v>
      </c>
      <c r="AQ1" s="54">
        <v>41</v>
      </c>
      <c r="AR1" s="54">
        <v>42</v>
      </c>
      <c r="AS1" s="54">
        <v>43</v>
      </c>
      <c r="AT1" s="54">
        <v>44</v>
      </c>
      <c r="AU1" s="54">
        <v>45</v>
      </c>
      <c r="AV1" s="54">
        <v>46</v>
      </c>
      <c r="AW1" s="54">
        <v>47</v>
      </c>
      <c r="AX1" s="54">
        <v>48</v>
      </c>
      <c r="AY1" s="54">
        <v>49</v>
      </c>
      <c r="AZ1" s="54">
        <v>50</v>
      </c>
      <c r="BA1" s="54">
        <v>51</v>
      </c>
      <c r="BB1" s="54">
        <v>52</v>
      </c>
      <c r="BC1" s="54">
        <v>53</v>
      </c>
      <c r="BD1" s="54">
        <v>54</v>
      </c>
      <c r="BE1" s="54">
        <v>55</v>
      </c>
      <c r="BF1" s="54">
        <v>56</v>
      </c>
      <c r="BG1" s="54">
        <v>57</v>
      </c>
      <c r="BH1" s="54">
        <v>58</v>
      </c>
      <c r="BI1" s="54">
        <v>59</v>
      </c>
      <c r="BJ1" s="54">
        <v>60</v>
      </c>
      <c r="BK1" s="54">
        <v>61</v>
      </c>
      <c r="BL1" s="54">
        <v>62</v>
      </c>
      <c r="BM1" s="54">
        <v>63</v>
      </c>
      <c r="BN1" s="54">
        <v>64</v>
      </c>
      <c r="BO1" s="54">
        <v>65</v>
      </c>
      <c r="BP1" s="54">
        <v>66</v>
      </c>
      <c r="BQ1" s="54">
        <v>67</v>
      </c>
      <c r="BR1" s="54">
        <v>68</v>
      </c>
      <c r="BS1" s="54">
        <v>69</v>
      </c>
      <c r="BT1" s="54">
        <v>70</v>
      </c>
      <c r="BU1" s="54">
        <v>71</v>
      </c>
      <c r="BV1" s="54">
        <v>72</v>
      </c>
      <c r="BW1" s="54">
        <v>73</v>
      </c>
      <c r="BX1" s="54">
        <v>74</v>
      </c>
      <c r="BY1" s="54">
        <v>75</v>
      </c>
      <c r="BZ1" s="54">
        <v>76</v>
      </c>
      <c r="CA1" s="54">
        <v>77</v>
      </c>
      <c r="CB1" s="54">
        <v>78</v>
      </c>
      <c r="CC1" s="54">
        <v>79</v>
      </c>
      <c r="CD1" s="54">
        <v>80</v>
      </c>
      <c r="CE1" s="54">
        <v>81</v>
      </c>
      <c r="CF1" s="54">
        <v>82</v>
      </c>
      <c r="CG1" s="54">
        <v>83</v>
      </c>
      <c r="CH1" s="54">
        <v>84</v>
      </c>
      <c r="CI1" s="54">
        <v>85</v>
      </c>
      <c r="CJ1" s="54">
        <v>86</v>
      </c>
      <c r="CK1" s="54">
        <v>87</v>
      </c>
      <c r="CL1" s="54">
        <v>88</v>
      </c>
      <c r="CM1" s="54">
        <v>89</v>
      </c>
      <c r="CN1" s="54">
        <v>90</v>
      </c>
      <c r="CO1" s="54">
        <v>91</v>
      </c>
      <c r="CP1" s="54">
        <v>92</v>
      </c>
      <c r="CQ1" s="54">
        <v>93</v>
      </c>
      <c r="CR1" s="54">
        <v>94</v>
      </c>
      <c r="CS1" s="54">
        <v>95</v>
      </c>
      <c r="CT1" s="54">
        <v>96</v>
      </c>
      <c r="CU1" s="54">
        <v>97</v>
      </c>
      <c r="CV1" s="54">
        <v>98</v>
      </c>
      <c r="CW1" s="54">
        <v>99</v>
      </c>
      <c r="CX1" s="54">
        <v>100</v>
      </c>
      <c r="CY1" s="54"/>
      <c r="CZ1" s="54"/>
      <c r="DA1" s="54"/>
    </row>
    <row r="2" spans="1:105">
      <c r="A2" s="360" t="s">
        <v>985</v>
      </c>
      <c r="B2" s="16" t="s">
        <v>0</v>
      </c>
      <c r="C2" s="48">
        <v>38</v>
      </c>
      <c r="D2" s="48">
        <v>38</v>
      </c>
      <c r="E2" s="48">
        <v>38</v>
      </c>
      <c r="F2" s="48">
        <v>75</v>
      </c>
      <c r="G2" s="13">
        <v>25</v>
      </c>
      <c r="H2" s="13">
        <v>25</v>
      </c>
      <c r="I2" s="13">
        <v>25</v>
      </c>
      <c r="J2" s="48">
        <v>38</v>
      </c>
      <c r="K2" s="7">
        <v>25</v>
      </c>
      <c r="L2" s="6">
        <v>75</v>
      </c>
      <c r="M2" s="27">
        <v>125</v>
      </c>
      <c r="N2" s="18">
        <v>31</v>
      </c>
      <c r="O2" s="18">
        <v>100</v>
      </c>
      <c r="P2" s="18">
        <v>100</v>
      </c>
      <c r="Q2" s="18">
        <v>125</v>
      </c>
      <c r="R2" s="18">
        <v>188</v>
      </c>
      <c r="S2" s="18">
        <v>188</v>
      </c>
      <c r="T2" s="18">
        <v>75</v>
      </c>
      <c r="U2" s="31">
        <v>25</v>
      </c>
      <c r="V2" s="42">
        <v>38</v>
      </c>
      <c r="W2" s="23">
        <v>25</v>
      </c>
      <c r="X2" s="23">
        <v>25</v>
      </c>
      <c r="Y2" s="23">
        <v>25</v>
      </c>
      <c r="Z2" s="23">
        <v>25</v>
      </c>
      <c r="AA2" s="23" t="s">
        <v>471</v>
      </c>
      <c r="AB2" s="23" t="s">
        <v>471</v>
      </c>
      <c r="AC2" s="23" t="s">
        <v>471</v>
      </c>
      <c r="AD2" s="23">
        <v>25</v>
      </c>
      <c r="AE2" s="23">
        <v>38</v>
      </c>
      <c r="AF2" s="23">
        <v>38</v>
      </c>
      <c r="AG2" s="23">
        <v>125</v>
      </c>
      <c r="AH2" s="23">
        <v>38</v>
      </c>
      <c r="AI2" s="23">
        <v>38</v>
      </c>
      <c r="AJ2" s="23">
        <v>25</v>
      </c>
      <c r="AK2" s="23">
        <v>25</v>
      </c>
      <c r="AL2" s="23">
        <v>25</v>
      </c>
      <c r="AM2" s="23"/>
      <c r="AN2" s="23">
        <v>38</v>
      </c>
      <c r="AO2" s="13">
        <v>25</v>
      </c>
      <c r="AP2" s="13">
        <v>38</v>
      </c>
      <c r="AQ2" s="13">
        <v>38</v>
      </c>
      <c r="AR2" s="13">
        <v>38</v>
      </c>
      <c r="AS2" s="13">
        <v>38</v>
      </c>
      <c r="AT2" s="13"/>
      <c r="AU2" s="6">
        <v>38</v>
      </c>
      <c r="AV2" s="6">
        <v>38</v>
      </c>
      <c r="AW2" s="6">
        <v>38</v>
      </c>
      <c r="AX2" s="27">
        <v>38</v>
      </c>
      <c r="AY2" s="27">
        <v>38</v>
      </c>
      <c r="AZ2" s="27">
        <v>38</v>
      </c>
      <c r="BA2" s="27">
        <v>125</v>
      </c>
      <c r="BB2" s="27">
        <v>38</v>
      </c>
      <c r="BC2" s="27">
        <v>38</v>
      </c>
      <c r="BD2" s="27">
        <v>38</v>
      </c>
      <c r="BE2" s="27">
        <v>38</v>
      </c>
      <c r="BF2" s="27">
        <v>38</v>
      </c>
      <c r="BG2" s="27">
        <v>38</v>
      </c>
      <c r="BH2" s="183">
        <v>38</v>
      </c>
      <c r="BI2" s="186">
        <v>38</v>
      </c>
      <c r="BJ2" s="186">
        <v>38</v>
      </c>
      <c r="BK2" s="6">
        <v>75</v>
      </c>
      <c r="BL2" s="23">
        <v>25</v>
      </c>
      <c r="BM2" s="23">
        <v>25</v>
      </c>
      <c r="BN2" s="27">
        <v>50</v>
      </c>
      <c r="BO2" s="6">
        <v>38</v>
      </c>
      <c r="BP2" s="6">
        <v>75</v>
      </c>
      <c r="BQ2" s="35">
        <v>75</v>
      </c>
      <c r="BR2" s="18"/>
      <c r="BS2" s="1">
        <v>188</v>
      </c>
      <c r="BT2" s="1">
        <v>75</v>
      </c>
      <c r="BU2" s="187">
        <v>50</v>
      </c>
      <c r="BV2" s="185">
        <v>188</v>
      </c>
      <c r="BW2" s="185">
        <v>38</v>
      </c>
      <c r="BX2" s="183">
        <v>38</v>
      </c>
      <c r="BY2" s="183">
        <v>38</v>
      </c>
      <c r="BZ2" s="183">
        <v>75</v>
      </c>
      <c r="CA2" s="183">
        <v>38</v>
      </c>
      <c r="CB2" s="382">
        <v>50</v>
      </c>
      <c r="CC2" s="382">
        <v>50</v>
      </c>
      <c r="CD2" s="382">
        <v>50</v>
      </c>
      <c r="CE2" s="382">
        <v>75</v>
      </c>
      <c r="CF2" s="382">
        <v>50</v>
      </c>
      <c r="CG2" s="382">
        <v>38</v>
      </c>
      <c r="CH2" s="382">
        <v>75</v>
      </c>
      <c r="CI2" s="377">
        <v>38</v>
      </c>
      <c r="CJ2" s="403">
        <v>38</v>
      </c>
      <c r="CK2">
        <v>25</v>
      </c>
      <c r="CL2">
        <v>25</v>
      </c>
      <c r="CM2">
        <v>25</v>
      </c>
      <c r="CN2">
        <v>25</v>
      </c>
      <c r="CO2">
        <v>75</v>
      </c>
      <c r="CP2" s="354">
        <v>75</v>
      </c>
      <c r="CQ2">
        <v>38</v>
      </c>
    </row>
    <row r="3" spans="1:105">
      <c r="A3" s="360" t="s">
        <v>986</v>
      </c>
      <c r="B3" s="16" t="s">
        <v>37</v>
      </c>
      <c r="C3" s="49" t="s">
        <v>36</v>
      </c>
      <c r="D3" s="49" t="s">
        <v>35</v>
      </c>
      <c r="E3" s="49" t="s">
        <v>35</v>
      </c>
      <c r="F3" s="49" t="s">
        <v>34</v>
      </c>
      <c r="G3" s="12" t="s">
        <v>33</v>
      </c>
      <c r="H3" s="12" t="s">
        <v>32</v>
      </c>
      <c r="I3" s="12" t="s">
        <v>32</v>
      </c>
      <c r="J3" s="49" t="s">
        <v>567</v>
      </c>
      <c r="K3" s="8" t="s">
        <v>31</v>
      </c>
      <c r="L3" s="5" t="s">
        <v>30</v>
      </c>
      <c r="M3" s="28" t="s">
        <v>19</v>
      </c>
      <c r="N3" s="19" t="s">
        <v>29</v>
      </c>
      <c r="O3" s="19" t="s">
        <v>7</v>
      </c>
      <c r="P3" s="19" t="s">
        <v>7</v>
      </c>
      <c r="Q3" s="19" t="s">
        <v>7</v>
      </c>
      <c r="R3" s="19" t="s">
        <v>7</v>
      </c>
      <c r="S3" s="19" t="s">
        <v>7</v>
      </c>
      <c r="T3" s="19" t="s">
        <v>7</v>
      </c>
      <c r="U3" s="16" t="s">
        <v>28</v>
      </c>
      <c r="V3" s="43" t="s">
        <v>27</v>
      </c>
      <c r="W3" s="24" t="s">
        <v>26</v>
      </c>
      <c r="X3" s="24" t="s">
        <v>26</v>
      </c>
      <c r="Y3" s="24" t="s">
        <v>26</v>
      </c>
      <c r="Z3" s="24" t="s">
        <v>26</v>
      </c>
      <c r="AA3" s="24" t="s">
        <v>25</v>
      </c>
      <c r="AB3" s="24" t="s">
        <v>25</v>
      </c>
      <c r="AC3" s="24" t="s">
        <v>25</v>
      </c>
      <c r="AD3" s="24" t="s">
        <v>13</v>
      </c>
      <c r="AE3" s="24" t="s">
        <v>13</v>
      </c>
      <c r="AF3" s="24" t="s">
        <v>13</v>
      </c>
      <c r="AG3" s="24" t="s">
        <v>24</v>
      </c>
      <c r="AH3" s="24" t="s">
        <v>24</v>
      </c>
      <c r="AI3" s="24" t="s">
        <v>24</v>
      </c>
      <c r="AJ3" s="24" t="s">
        <v>23</v>
      </c>
      <c r="AK3" s="24" t="s">
        <v>23</v>
      </c>
      <c r="AL3" s="24" t="s">
        <v>23</v>
      </c>
      <c r="AM3" s="24" t="s">
        <v>23</v>
      </c>
      <c r="AN3" s="24" t="s">
        <v>549</v>
      </c>
      <c r="AO3" s="12" t="s">
        <v>22</v>
      </c>
      <c r="AP3" s="12" t="s">
        <v>22</v>
      </c>
      <c r="AQ3" s="12" t="s">
        <v>22</v>
      </c>
      <c r="AR3" s="12" t="s">
        <v>22</v>
      </c>
      <c r="AS3" s="12" t="s">
        <v>22</v>
      </c>
      <c r="AT3" s="12" t="s">
        <v>22</v>
      </c>
      <c r="AU3" s="5" t="s">
        <v>10</v>
      </c>
      <c r="AV3" s="5" t="s">
        <v>10</v>
      </c>
      <c r="AW3" s="5" t="s">
        <v>21</v>
      </c>
      <c r="AX3" s="28" t="s">
        <v>20</v>
      </c>
      <c r="AY3" s="28" t="s">
        <v>20</v>
      </c>
      <c r="AZ3" s="28" t="s">
        <v>20</v>
      </c>
      <c r="BA3" s="28" t="s">
        <v>19</v>
      </c>
      <c r="BB3" s="28" t="s">
        <v>18</v>
      </c>
      <c r="BC3" s="28" t="s">
        <v>18</v>
      </c>
      <c r="BD3" s="28" t="s">
        <v>16</v>
      </c>
      <c r="BE3" s="28" t="s">
        <v>17</v>
      </c>
      <c r="BF3" s="28" t="s">
        <v>16</v>
      </c>
      <c r="BG3" s="28" t="s">
        <v>15</v>
      </c>
      <c r="BH3" s="194" t="s">
        <v>617</v>
      </c>
      <c r="BI3" s="197" t="s">
        <v>617</v>
      </c>
      <c r="BJ3" s="197" t="s">
        <v>619</v>
      </c>
      <c r="BK3" s="5" t="s">
        <v>14</v>
      </c>
      <c r="BL3" s="24" t="s">
        <v>13</v>
      </c>
      <c r="BM3" s="24" t="s">
        <v>12</v>
      </c>
      <c r="BN3" s="28" t="s">
        <v>11</v>
      </c>
      <c r="BO3" s="5" t="s">
        <v>10</v>
      </c>
      <c r="BP3" s="5" t="s">
        <v>9</v>
      </c>
      <c r="BQ3" s="36" t="s">
        <v>8</v>
      </c>
      <c r="BR3" s="19"/>
      <c r="BS3" s="1" t="s">
        <v>6</v>
      </c>
      <c r="BT3" s="1" t="s">
        <v>5</v>
      </c>
      <c r="BU3" s="198" t="s">
        <v>622</v>
      </c>
      <c r="BV3" s="196" t="s">
        <v>603</v>
      </c>
      <c r="BW3" s="196" t="s">
        <v>808</v>
      </c>
      <c r="BX3" s="194" t="s">
        <v>599</v>
      </c>
      <c r="BY3" s="194" t="s">
        <v>599</v>
      </c>
      <c r="BZ3" s="194" t="s">
        <v>815</v>
      </c>
      <c r="CA3" s="194" t="s">
        <v>821</v>
      </c>
      <c r="CB3" s="388" t="s">
        <v>1324</v>
      </c>
      <c r="CC3" s="388" t="s">
        <v>1326</v>
      </c>
      <c r="CD3" s="388" t="s">
        <v>1269</v>
      </c>
      <c r="CE3" s="388" t="s">
        <v>600</v>
      </c>
      <c r="CF3" s="388" t="s">
        <v>1322</v>
      </c>
      <c r="CG3" s="388" t="s">
        <v>593</v>
      </c>
      <c r="CH3" s="388" t="s">
        <v>600</v>
      </c>
      <c r="CI3" s="384" t="s">
        <v>614</v>
      </c>
      <c r="CJ3" s="404" t="s">
        <v>10</v>
      </c>
      <c r="CK3" t="s">
        <v>610</v>
      </c>
      <c r="CL3" t="s">
        <v>610</v>
      </c>
      <c r="CM3" t="s">
        <v>608</v>
      </c>
      <c r="CN3" t="s">
        <v>1610</v>
      </c>
      <c r="CO3" t="s">
        <v>1548</v>
      </c>
      <c r="CP3" s="283" t="s">
        <v>1588</v>
      </c>
      <c r="CQ3" t="s">
        <v>593</v>
      </c>
    </row>
    <row r="4" spans="1:105">
      <c r="A4" s="360" t="s">
        <v>987</v>
      </c>
      <c r="B4" s="362" t="s">
        <v>536</v>
      </c>
      <c r="C4" s="49" t="s">
        <v>546</v>
      </c>
      <c r="D4" s="49" t="s">
        <v>546</v>
      </c>
      <c r="E4" s="49" t="s">
        <v>546</v>
      </c>
      <c r="F4" s="49" t="s">
        <v>544</v>
      </c>
      <c r="G4" s="12" t="s">
        <v>544</v>
      </c>
      <c r="H4" s="12"/>
      <c r="I4" s="12"/>
      <c r="J4" s="49" t="s">
        <v>544</v>
      </c>
      <c r="K4" s="8"/>
      <c r="L4" s="5"/>
      <c r="M4" s="28"/>
      <c r="N4" s="19"/>
      <c r="O4" s="19"/>
      <c r="P4" s="19"/>
      <c r="Q4" s="19"/>
      <c r="R4" s="19"/>
      <c r="S4" s="19"/>
      <c r="T4" s="19"/>
      <c r="U4" s="16"/>
      <c r="V4" s="43"/>
      <c r="W4" s="24" t="s">
        <v>537</v>
      </c>
      <c r="X4" s="24" t="s">
        <v>546</v>
      </c>
      <c r="Y4" s="24" t="s">
        <v>546</v>
      </c>
      <c r="Z4" s="24" t="s">
        <v>546</v>
      </c>
      <c r="AA4" s="24" t="s">
        <v>542</v>
      </c>
      <c r="AB4" s="24" t="s">
        <v>542</v>
      </c>
      <c r="AC4" s="24" t="s">
        <v>543</v>
      </c>
      <c r="AD4" s="24" t="s">
        <v>544</v>
      </c>
      <c r="AE4" s="24" t="s">
        <v>542</v>
      </c>
      <c r="AF4" s="24" t="s">
        <v>542</v>
      </c>
      <c r="AG4" s="24" t="s">
        <v>543</v>
      </c>
      <c r="AH4" s="24" t="s">
        <v>543</v>
      </c>
      <c r="AI4" s="24" t="s">
        <v>543</v>
      </c>
      <c r="AJ4" s="24" t="s">
        <v>545</v>
      </c>
      <c r="AK4" s="24" t="s">
        <v>545</v>
      </c>
      <c r="AL4" s="24" t="s">
        <v>542</v>
      </c>
      <c r="AM4" s="24" t="s">
        <v>546</v>
      </c>
      <c r="AN4" s="24" t="s">
        <v>546</v>
      </c>
      <c r="AO4" s="12" t="s">
        <v>544</v>
      </c>
      <c r="AP4" s="12" t="s">
        <v>544</v>
      </c>
      <c r="AQ4" s="12" t="s">
        <v>571</v>
      </c>
      <c r="AR4" s="12" t="s">
        <v>544</v>
      </c>
      <c r="AS4" s="12" t="s">
        <v>544</v>
      </c>
      <c r="AT4" s="12" t="s">
        <v>546</v>
      </c>
      <c r="AU4" s="5"/>
      <c r="AV4" s="5"/>
      <c r="AW4" s="5"/>
      <c r="AX4" s="28"/>
      <c r="AY4" s="28"/>
      <c r="AZ4" s="28"/>
      <c r="BA4" s="28"/>
      <c r="BB4" s="28"/>
      <c r="BC4" s="28"/>
      <c r="BD4" s="28"/>
      <c r="BE4" s="28"/>
      <c r="BF4" s="28"/>
      <c r="BG4" s="28"/>
      <c r="BH4" s="194" t="s">
        <v>546</v>
      </c>
      <c r="BI4" s="197" t="s">
        <v>546</v>
      </c>
      <c r="BJ4" s="197" t="s">
        <v>546</v>
      </c>
      <c r="BK4" s="5"/>
      <c r="BL4" s="24"/>
      <c r="BM4" s="24"/>
      <c r="BN4" s="28"/>
      <c r="BO4" s="5"/>
      <c r="BP4" s="5"/>
      <c r="BQ4" s="36"/>
      <c r="BR4" s="19"/>
      <c r="BS4" s="1"/>
      <c r="BT4" s="1"/>
      <c r="BU4" s="198" t="s">
        <v>546</v>
      </c>
      <c r="BV4" s="196" t="s">
        <v>778</v>
      </c>
      <c r="BW4" s="196" t="s">
        <v>544</v>
      </c>
      <c r="BX4" s="194" t="s">
        <v>627</v>
      </c>
      <c r="BY4" s="194" t="s">
        <v>627</v>
      </c>
      <c r="BZ4" s="194" t="s">
        <v>546</v>
      </c>
      <c r="CA4" s="194" t="s">
        <v>627</v>
      </c>
      <c r="CB4" s="388" t="s">
        <v>544</v>
      </c>
      <c r="CC4" s="388" t="s">
        <v>627</v>
      </c>
      <c r="CD4" s="388" t="s">
        <v>546</v>
      </c>
      <c r="CE4" s="388" t="s">
        <v>1290</v>
      </c>
      <c r="CF4" s="388" t="s">
        <v>1318</v>
      </c>
      <c r="CG4" s="388" t="s">
        <v>546</v>
      </c>
      <c r="CH4" s="388" t="s">
        <v>629</v>
      </c>
      <c r="CI4" s="384" t="s">
        <v>1358</v>
      </c>
      <c r="CJ4" s="404"/>
      <c r="CK4" t="s">
        <v>1431</v>
      </c>
      <c r="CL4" t="s">
        <v>628</v>
      </c>
      <c r="CM4" t="s">
        <v>627</v>
      </c>
      <c r="CN4" t="s">
        <v>627</v>
      </c>
      <c r="CO4" t="s">
        <v>1431</v>
      </c>
      <c r="CP4" s="283" t="s">
        <v>543</v>
      </c>
      <c r="CQ4" t="s">
        <v>628</v>
      </c>
    </row>
    <row r="5" spans="1:105">
      <c r="A5" s="360" t="s">
        <v>988</v>
      </c>
      <c r="B5" s="17" t="s">
        <v>1</v>
      </c>
      <c r="C5" s="50" t="s">
        <v>1392</v>
      </c>
      <c r="D5" s="50" t="s">
        <v>561</v>
      </c>
      <c r="E5" s="50">
        <v>1330</v>
      </c>
      <c r="F5" s="50">
        <v>1095</v>
      </c>
      <c r="G5" s="14">
        <v>890</v>
      </c>
      <c r="H5" s="14">
        <v>1040</v>
      </c>
      <c r="I5" s="14">
        <v>1080</v>
      </c>
      <c r="J5" s="50">
        <v>1590</v>
      </c>
      <c r="K5" s="10">
        <v>740</v>
      </c>
      <c r="L5" s="9">
        <v>1330</v>
      </c>
      <c r="M5" s="29">
        <v>1100</v>
      </c>
      <c r="N5" s="21">
        <v>440</v>
      </c>
      <c r="O5" s="21">
        <v>330</v>
      </c>
      <c r="P5" s="21">
        <v>450</v>
      </c>
      <c r="Q5" s="21">
        <v>150</v>
      </c>
      <c r="R5" s="21">
        <v>1130</v>
      </c>
      <c r="S5" s="21">
        <v>1220</v>
      </c>
      <c r="T5" s="21">
        <v>220</v>
      </c>
      <c r="U5" s="3">
        <v>500</v>
      </c>
      <c r="V5" s="44">
        <v>476.666</v>
      </c>
      <c r="W5" s="270">
        <v>1030</v>
      </c>
      <c r="X5" s="270" t="s">
        <v>1580</v>
      </c>
      <c r="Y5" s="270">
        <v>1320</v>
      </c>
      <c r="Z5" s="270">
        <v>1240</v>
      </c>
      <c r="AA5" s="270">
        <v>1040</v>
      </c>
      <c r="AB5" s="25">
        <v>1240</v>
      </c>
      <c r="AC5" s="25">
        <v>1240</v>
      </c>
      <c r="AD5" s="271" t="s">
        <v>468</v>
      </c>
      <c r="AE5" s="25">
        <v>1130</v>
      </c>
      <c r="AF5" s="25">
        <v>1430</v>
      </c>
      <c r="AG5" s="25">
        <v>1225</v>
      </c>
      <c r="AH5" s="25">
        <v>1000</v>
      </c>
      <c r="AI5" s="25">
        <v>1410</v>
      </c>
      <c r="AJ5" s="25">
        <v>1150</v>
      </c>
      <c r="AK5" s="25">
        <v>1420</v>
      </c>
      <c r="AL5" s="25">
        <v>1410</v>
      </c>
      <c r="AM5" s="25">
        <v>1320</v>
      </c>
      <c r="AN5" s="25">
        <v>1320</v>
      </c>
      <c r="AO5" s="14">
        <v>1330</v>
      </c>
      <c r="AP5" s="14">
        <v>1330</v>
      </c>
      <c r="AQ5" s="14">
        <v>1330</v>
      </c>
      <c r="AR5" s="14">
        <v>1480</v>
      </c>
      <c r="AS5" s="14">
        <v>1580</v>
      </c>
      <c r="AT5" s="14">
        <v>1030</v>
      </c>
      <c r="AU5" s="9">
        <v>1330</v>
      </c>
      <c r="AV5" s="9">
        <v>1330</v>
      </c>
      <c r="AW5" s="9">
        <v>1330</v>
      </c>
      <c r="AX5" s="29">
        <v>1020</v>
      </c>
      <c r="AY5" s="29">
        <v>1250</v>
      </c>
      <c r="AZ5" s="29">
        <v>1580</v>
      </c>
      <c r="BA5" s="29">
        <v>1585</v>
      </c>
      <c r="BB5" s="29">
        <v>315</v>
      </c>
      <c r="BC5" s="29">
        <v>415</v>
      </c>
      <c r="BD5" s="29">
        <v>1140</v>
      </c>
      <c r="BE5" s="29">
        <v>1320</v>
      </c>
      <c r="BF5" s="29">
        <v>1320</v>
      </c>
      <c r="BG5" s="29">
        <v>1485</v>
      </c>
      <c r="BH5" s="206">
        <v>1325</v>
      </c>
      <c r="BI5" s="209">
        <v>1485</v>
      </c>
      <c r="BJ5" s="209">
        <v>1480</v>
      </c>
      <c r="BK5" s="9">
        <v>1330</v>
      </c>
      <c r="BL5" s="25">
        <v>1180</v>
      </c>
      <c r="BM5" s="25">
        <v>1180</v>
      </c>
      <c r="BN5" s="29">
        <v>1300</v>
      </c>
      <c r="BO5" s="9">
        <v>500</v>
      </c>
      <c r="BP5" s="9">
        <v>1040</v>
      </c>
      <c r="BQ5" s="37">
        <v>1040</v>
      </c>
      <c r="BR5" s="20"/>
      <c r="BS5" s="1">
        <v>1580</v>
      </c>
      <c r="BT5" s="1">
        <v>360</v>
      </c>
      <c r="BU5" s="210">
        <v>1300</v>
      </c>
      <c r="BV5" s="208">
        <v>1600</v>
      </c>
      <c r="BW5" s="208"/>
      <c r="BX5" s="206">
        <v>1580</v>
      </c>
      <c r="BY5" s="206">
        <v>1480</v>
      </c>
      <c r="BZ5" s="206">
        <v>1330</v>
      </c>
      <c r="CA5" s="206">
        <v>1330</v>
      </c>
      <c r="CB5" s="394" t="s">
        <v>1198</v>
      </c>
      <c r="CC5" s="388" t="s">
        <v>1205</v>
      </c>
      <c r="CD5" s="388" t="s">
        <v>1311</v>
      </c>
      <c r="CE5" s="388">
        <v>1100</v>
      </c>
      <c r="CF5" s="394">
        <v>1080</v>
      </c>
      <c r="CG5" s="388">
        <v>1360</v>
      </c>
      <c r="CH5" s="388">
        <v>1100</v>
      </c>
      <c r="CI5" s="390">
        <v>750</v>
      </c>
      <c r="CJ5" s="405">
        <v>1330</v>
      </c>
      <c r="CK5">
        <v>1150</v>
      </c>
      <c r="CL5">
        <v>1150</v>
      </c>
      <c r="CM5">
        <v>450</v>
      </c>
      <c r="CN5">
        <v>1040</v>
      </c>
      <c r="CO5">
        <v>1050</v>
      </c>
      <c r="CP5" s="283">
        <v>1300</v>
      </c>
      <c r="CQ5">
        <v>1330</v>
      </c>
    </row>
    <row r="6" spans="1:105">
      <c r="A6" s="360" t="s">
        <v>989</v>
      </c>
      <c r="B6" s="17" t="s">
        <v>2</v>
      </c>
      <c r="C6" s="50">
        <v>8400</v>
      </c>
      <c r="D6" s="50">
        <v>8400</v>
      </c>
      <c r="E6" s="50">
        <v>6000</v>
      </c>
      <c r="F6" s="50">
        <v>2000</v>
      </c>
      <c r="G6" s="14">
        <v>3800</v>
      </c>
      <c r="H6" s="14">
        <v>6000</v>
      </c>
      <c r="I6" s="14">
        <v>6000</v>
      </c>
      <c r="J6" s="50">
        <v>4000</v>
      </c>
      <c r="K6" s="10">
        <v>2100</v>
      </c>
      <c r="L6" s="9">
        <v>4000</v>
      </c>
      <c r="M6" s="29">
        <v>3400</v>
      </c>
      <c r="N6" s="21">
        <v>6500</v>
      </c>
      <c r="O6" s="21">
        <v>550</v>
      </c>
      <c r="P6" s="21">
        <v>750</v>
      </c>
      <c r="Q6" s="21">
        <v>200</v>
      </c>
      <c r="R6" s="21">
        <v>1620</v>
      </c>
      <c r="S6" s="21">
        <v>800</v>
      </c>
      <c r="T6" s="21">
        <v>1200</v>
      </c>
      <c r="U6" s="3">
        <v>4000</v>
      </c>
      <c r="V6" s="44">
        <v>1216.6659999999999</v>
      </c>
      <c r="W6" s="270">
        <v>12000</v>
      </c>
      <c r="X6" s="270" t="s">
        <v>555</v>
      </c>
      <c r="Y6" s="270" t="s">
        <v>556</v>
      </c>
      <c r="Z6" s="270">
        <v>11200</v>
      </c>
      <c r="AA6" s="270">
        <v>6000</v>
      </c>
      <c r="AB6" s="25">
        <v>6000</v>
      </c>
      <c r="AC6" s="25">
        <v>6000</v>
      </c>
      <c r="AD6" s="25">
        <v>2000</v>
      </c>
      <c r="AE6" s="25">
        <v>6000</v>
      </c>
      <c r="AF6" s="25">
        <v>6000</v>
      </c>
      <c r="AG6" s="25">
        <v>1800</v>
      </c>
      <c r="AH6" s="25">
        <v>8000</v>
      </c>
      <c r="AI6" s="25">
        <v>8000</v>
      </c>
      <c r="AJ6" s="25">
        <v>4200</v>
      </c>
      <c r="AK6" s="25">
        <v>12400</v>
      </c>
      <c r="AL6" s="25">
        <v>6000</v>
      </c>
      <c r="AM6" s="25">
        <v>8000</v>
      </c>
      <c r="AN6" s="25">
        <v>8000</v>
      </c>
      <c r="AO6" s="14">
        <v>6000</v>
      </c>
      <c r="AP6" s="14">
        <v>6000</v>
      </c>
      <c r="AQ6" s="14">
        <v>6000</v>
      </c>
      <c r="AR6" s="14">
        <v>6000</v>
      </c>
      <c r="AS6" s="14">
        <v>6000</v>
      </c>
      <c r="AT6" s="14">
        <v>8400</v>
      </c>
      <c r="AU6" s="9">
        <v>6000</v>
      </c>
      <c r="AV6" s="9">
        <v>6000</v>
      </c>
      <c r="AW6" s="9">
        <v>12000</v>
      </c>
      <c r="AX6" s="29">
        <v>6000</v>
      </c>
      <c r="AY6" s="29">
        <v>6000</v>
      </c>
      <c r="AZ6" s="29">
        <v>4000</v>
      </c>
      <c r="BA6" s="29">
        <v>3400</v>
      </c>
      <c r="BB6" s="29">
        <v>1950</v>
      </c>
      <c r="BC6" s="29">
        <v>1950</v>
      </c>
      <c r="BD6" s="29">
        <v>12000</v>
      </c>
      <c r="BE6" s="29">
        <v>12000</v>
      </c>
      <c r="BF6" s="29">
        <v>12000</v>
      </c>
      <c r="BG6" s="29">
        <v>12000</v>
      </c>
      <c r="BH6" s="206">
        <v>12000</v>
      </c>
      <c r="BI6" s="209">
        <v>12000</v>
      </c>
      <c r="BJ6" s="209">
        <v>12000</v>
      </c>
      <c r="BK6" s="9">
        <v>5000</v>
      </c>
      <c r="BL6" s="25">
        <v>2000</v>
      </c>
      <c r="BM6" s="25">
        <v>2000</v>
      </c>
      <c r="BN6" s="29">
        <v>6200</v>
      </c>
      <c r="BO6" s="9">
        <v>4000</v>
      </c>
      <c r="BP6" s="9">
        <v>4000</v>
      </c>
      <c r="BQ6" s="37">
        <v>4000</v>
      </c>
      <c r="BR6" s="20"/>
      <c r="BS6" s="1">
        <v>1000</v>
      </c>
      <c r="BT6" s="1">
        <v>900</v>
      </c>
      <c r="BU6" s="210">
        <v>3900</v>
      </c>
      <c r="BV6" s="208">
        <v>800</v>
      </c>
      <c r="BW6" s="208"/>
      <c r="BX6" s="206">
        <v>6000</v>
      </c>
      <c r="BY6" s="206">
        <v>6000</v>
      </c>
      <c r="BZ6" s="206">
        <v>4000</v>
      </c>
      <c r="CA6" s="206">
        <v>6000</v>
      </c>
      <c r="CB6" s="388" t="s">
        <v>1199</v>
      </c>
      <c r="CC6" s="388" t="s">
        <v>1206</v>
      </c>
      <c r="CD6" s="388">
        <v>4000</v>
      </c>
      <c r="CE6" s="388" t="s">
        <v>1289</v>
      </c>
      <c r="CF6" s="388">
        <v>4000</v>
      </c>
      <c r="CG6" s="388">
        <v>8400</v>
      </c>
      <c r="CH6" s="388">
        <v>4000</v>
      </c>
      <c r="CI6" s="390">
        <v>6000</v>
      </c>
      <c r="CJ6" s="405">
        <v>6000</v>
      </c>
      <c r="CK6">
        <v>12400</v>
      </c>
      <c r="CL6">
        <v>6000</v>
      </c>
      <c r="CM6">
        <v>4000</v>
      </c>
      <c r="CN6">
        <v>12300</v>
      </c>
      <c r="CO6">
        <v>5800</v>
      </c>
      <c r="CP6" s="283">
        <v>4300</v>
      </c>
      <c r="CQ6">
        <v>6000</v>
      </c>
    </row>
    <row r="7" spans="1:105">
      <c r="A7" s="360" t="s">
        <v>990</v>
      </c>
      <c r="B7" s="4" t="s">
        <v>219</v>
      </c>
      <c r="C7" s="47" t="s">
        <v>560</v>
      </c>
      <c r="D7" s="47" t="s">
        <v>496</v>
      </c>
      <c r="E7" s="47" t="s">
        <v>496</v>
      </c>
      <c r="F7" s="47" t="s">
        <v>566</v>
      </c>
      <c r="G7" s="15" t="s">
        <v>530</v>
      </c>
      <c r="H7" s="15"/>
      <c r="I7" s="15"/>
      <c r="J7" s="47" t="s">
        <v>521</v>
      </c>
      <c r="K7" s="11"/>
      <c r="L7" s="11"/>
      <c r="M7" s="30"/>
      <c r="N7" s="22"/>
      <c r="O7" s="22"/>
      <c r="P7" s="22"/>
      <c r="Q7" s="22"/>
      <c r="R7" s="22"/>
      <c r="S7" s="22"/>
      <c r="T7" s="22"/>
      <c r="V7" s="45"/>
      <c r="W7" s="26" t="s">
        <v>469</v>
      </c>
      <c r="X7" s="26" t="s">
        <v>469</v>
      </c>
      <c r="Y7" s="26" t="s">
        <v>469</v>
      </c>
      <c r="Z7" s="26" t="s">
        <v>469</v>
      </c>
      <c r="AA7" s="26" t="s">
        <v>470</v>
      </c>
      <c r="AB7" s="26" t="s">
        <v>470</v>
      </c>
      <c r="AC7" s="26" t="s">
        <v>470</v>
      </c>
      <c r="AD7" s="26" t="s">
        <v>469</v>
      </c>
      <c r="AE7" s="26" t="s">
        <v>469</v>
      </c>
      <c r="AF7" s="26" t="s">
        <v>469</v>
      </c>
      <c r="AG7" s="26" t="s">
        <v>517</v>
      </c>
      <c r="AH7" s="26" t="s">
        <v>521</v>
      </c>
      <c r="AI7" s="26" t="s">
        <v>521</v>
      </c>
      <c r="AJ7" s="26" t="s">
        <v>530</v>
      </c>
      <c r="AK7" s="26" t="s">
        <v>530</v>
      </c>
      <c r="AL7" s="26" t="s">
        <v>530</v>
      </c>
      <c r="AM7" s="26" t="s">
        <v>530</v>
      </c>
      <c r="AN7" s="26" t="s">
        <v>550</v>
      </c>
      <c r="AO7" s="15" t="s">
        <v>570</v>
      </c>
      <c r="AP7" s="15" t="s">
        <v>570</v>
      </c>
      <c r="AQ7" s="15" t="s">
        <v>469</v>
      </c>
      <c r="AR7" s="15" t="s">
        <v>570</v>
      </c>
      <c r="AS7" s="15" t="s">
        <v>570</v>
      </c>
      <c r="AT7" s="15" t="s">
        <v>469</v>
      </c>
      <c r="AU7" s="11"/>
      <c r="AV7" s="11"/>
      <c r="AW7" s="11"/>
      <c r="AX7" s="30" t="s">
        <v>469</v>
      </c>
      <c r="AY7" s="30" t="s">
        <v>469</v>
      </c>
      <c r="AZ7" s="30" t="s">
        <v>469</v>
      </c>
      <c r="BA7" s="30" t="s">
        <v>489</v>
      </c>
      <c r="BB7" s="29" t="s">
        <v>469</v>
      </c>
      <c r="BC7" s="30" t="s">
        <v>469</v>
      </c>
      <c r="BD7" s="30" t="s">
        <v>490</v>
      </c>
      <c r="BE7" s="30" t="s">
        <v>491</v>
      </c>
      <c r="BF7" s="30" t="s">
        <v>490</v>
      </c>
      <c r="BG7" s="30" t="s">
        <v>490</v>
      </c>
      <c r="BH7" s="211" t="s">
        <v>646</v>
      </c>
      <c r="BI7" s="213" t="s">
        <v>646</v>
      </c>
      <c r="BJ7" s="213" t="s">
        <v>646</v>
      </c>
      <c r="BK7" s="11" t="s">
        <v>496</v>
      </c>
      <c r="BL7" s="26" t="s">
        <v>469</v>
      </c>
      <c r="BM7" s="26" t="s">
        <v>469</v>
      </c>
      <c r="BN7" s="30"/>
      <c r="BO7" s="11"/>
      <c r="BP7" s="11"/>
      <c r="BQ7" s="33"/>
      <c r="BR7" s="22"/>
      <c r="BU7" s="214" t="s">
        <v>648</v>
      </c>
      <c r="BV7" s="212" t="s">
        <v>794</v>
      </c>
      <c r="BW7" s="212" t="s">
        <v>469</v>
      </c>
      <c r="BX7" s="211" t="s">
        <v>570</v>
      </c>
      <c r="BY7" s="211" t="s">
        <v>570</v>
      </c>
      <c r="BZ7" s="211" t="s">
        <v>560</v>
      </c>
      <c r="CA7" s="211" t="s">
        <v>469</v>
      </c>
      <c r="CB7" s="388" t="s">
        <v>1200</v>
      </c>
      <c r="CC7" s="388" t="s">
        <v>1207</v>
      </c>
      <c r="CD7" s="388" t="s">
        <v>560</v>
      </c>
      <c r="CE7" s="388" t="s">
        <v>635</v>
      </c>
      <c r="CF7" s="388" t="s">
        <v>560</v>
      </c>
      <c r="CG7" s="388" t="s">
        <v>635</v>
      </c>
      <c r="CH7" s="388" t="s">
        <v>635</v>
      </c>
      <c r="CI7" s="396" t="s">
        <v>640</v>
      </c>
      <c r="CJ7" s="406"/>
      <c r="CK7" t="s">
        <v>638</v>
      </c>
      <c r="CL7" t="s">
        <v>638</v>
      </c>
      <c r="CM7" t="s">
        <v>640</v>
      </c>
      <c r="CN7" t="s">
        <v>640</v>
      </c>
      <c r="CO7" t="s">
        <v>1549</v>
      </c>
      <c r="CP7" s="355" t="s">
        <v>1396</v>
      </c>
      <c r="CQ7" t="s">
        <v>635</v>
      </c>
    </row>
    <row r="8" spans="1:105">
      <c r="A8" s="360" t="s">
        <v>991</v>
      </c>
      <c r="B8" s="17" t="s">
        <v>3</v>
      </c>
      <c r="C8" s="50" t="s">
        <v>1393</v>
      </c>
      <c r="D8" s="50" t="s">
        <v>562</v>
      </c>
      <c r="E8" s="50" t="s">
        <v>565</v>
      </c>
      <c r="F8" s="50">
        <v>1100</v>
      </c>
      <c r="G8" s="407" t="s">
        <v>1401</v>
      </c>
      <c r="H8" s="14">
        <v>1045</v>
      </c>
      <c r="I8" s="14">
        <v>1085</v>
      </c>
      <c r="J8" s="50">
        <v>1600</v>
      </c>
      <c r="K8" s="10">
        <v>1520</v>
      </c>
      <c r="L8" s="9">
        <v>1335</v>
      </c>
      <c r="M8" s="29">
        <v>1105</v>
      </c>
      <c r="N8" s="21">
        <v>1370</v>
      </c>
      <c r="O8" s="21">
        <v>1020</v>
      </c>
      <c r="P8" s="21">
        <v>1020</v>
      </c>
      <c r="Q8" s="21">
        <v>1250</v>
      </c>
      <c r="R8" s="21">
        <v>1134</v>
      </c>
      <c r="S8" s="21">
        <v>1230</v>
      </c>
      <c r="T8" s="21">
        <v>1310</v>
      </c>
      <c r="U8" s="3">
        <v>1045</v>
      </c>
      <c r="V8" s="44">
        <v>1200</v>
      </c>
      <c r="W8" s="270">
        <v>1035</v>
      </c>
      <c r="X8" s="270" t="s">
        <v>1582</v>
      </c>
      <c r="Y8" s="270">
        <v>1330</v>
      </c>
      <c r="Z8" s="270">
        <v>1245</v>
      </c>
      <c r="AA8" s="270">
        <v>1045</v>
      </c>
      <c r="AB8" s="25">
        <v>1245</v>
      </c>
      <c r="AC8" s="25">
        <v>1245</v>
      </c>
      <c r="AD8" s="25">
        <v>1323</v>
      </c>
      <c r="AE8" s="25">
        <v>1135</v>
      </c>
      <c r="AF8" s="25">
        <v>1430</v>
      </c>
      <c r="AG8" s="25">
        <v>1230</v>
      </c>
      <c r="AH8" s="25">
        <v>1005</v>
      </c>
      <c r="AI8" s="25">
        <v>1415</v>
      </c>
      <c r="AJ8" s="25">
        <v>1155</v>
      </c>
      <c r="AK8" s="25">
        <v>1245</v>
      </c>
      <c r="AL8" s="25">
        <v>1415</v>
      </c>
      <c r="AM8" s="25">
        <v>1325</v>
      </c>
      <c r="AN8" s="25">
        <v>1325</v>
      </c>
      <c r="AO8" s="14">
        <v>1337</v>
      </c>
      <c r="AP8" s="14">
        <v>1335</v>
      </c>
      <c r="AQ8" s="14">
        <v>1335</v>
      </c>
      <c r="AR8" s="14">
        <v>1485</v>
      </c>
      <c r="AS8" s="14">
        <v>1585</v>
      </c>
      <c r="AT8" s="14">
        <v>1035</v>
      </c>
      <c r="AU8" s="9">
        <v>1335</v>
      </c>
      <c r="AV8" s="9">
        <v>1335</v>
      </c>
      <c r="AW8" s="9">
        <v>1335</v>
      </c>
      <c r="AX8" s="29">
        <v>1025</v>
      </c>
      <c r="AY8" s="29">
        <v>1255</v>
      </c>
      <c r="AZ8" s="29">
        <v>1585</v>
      </c>
      <c r="BA8" s="29">
        <v>1590</v>
      </c>
      <c r="BB8" s="29">
        <v>1305</v>
      </c>
      <c r="BC8" s="29">
        <v>1305</v>
      </c>
      <c r="BD8" s="29">
        <v>1160</v>
      </c>
      <c r="BE8" s="29">
        <v>1336</v>
      </c>
      <c r="BF8" s="29">
        <v>1335</v>
      </c>
      <c r="BG8" s="29">
        <v>1496</v>
      </c>
      <c r="BH8" s="206">
        <v>1336</v>
      </c>
      <c r="BI8" s="209">
        <v>1496</v>
      </c>
      <c r="BJ8" s="209">
        <v>1496</v>
      </c>
      <c r="BK8" s="9">
        <v>1335</v>
      </c>
      <c r="BL8" s="25">
        <v>1323</v>
      </c>
      <c r="BM8" s="25">
        <v>1323</v>
      </c>
      <c r="BN8" s="29">
        <v>1310</v>
      </c>
      <c r="BO8" s="9">
        <v>1025</v>
      </c>
      <c r="BP8" s="9">
        <v>1045</v>
      </c>
      <c r="BQ8" s="37">
        <v>1045</v>
      </c>
      <c r="BR8" s="20"/>
      <c r="BS8" s="1">
        <v>1600</v>
      </c>
      <c r="BT8" s="3">
        <v>1230</v>
      </c>
      <c r="BU8" s="210">
        <v>1310</v>
      </c>
      <c r="BV8" s="208">
        <v>1610</v>
      </c>
      <c r="BW8" s="208">
        <v>1270</v>
      </c>
      <c r="BX8" s="206">
        <v>1585</v>
      </c>
      <c r="BY8" s="206">
        <v>1485</v>
      </c>
      <c r="BZ8" s="206">
        <v>1335</v>
      </c>
      <c r="CA8" s="206">
        <v>1335</v>
      </c>
      <c r="CB8" s="388">
        <v>1100</v>
      </c>
      <c r="CC8" s="388">
        <v>1000</v>
      </c>
      <c r="CD8" s="388" t="s">
        <v>1311</v>
      </c>
      <c r="CE8" s="388">
        <v>1110</v>
      </c>
      <c r="CF8" s="388">
        <v>1110</v>
      </c>
      <c r="CG8" s="388">
        <v>1367</v>
      </c>
      <c r="CH8" s="388">
        <v>1110</v>
      </c>
      <c r="CI8" s="390">
        <v>1550</v>
      </c>
      <c r="CJ8" s="405">
        <v>1335</v>
      </c>
      <c r="CK8">
        <v>1155</v>
      </c>
      <c r="CL8">
        <v>1155</v>
      </c>
      <c r="CM8">
        <v>1040</v>
      </c>
      <c r="CN8">
        <v>1040</v>
      </c>
      <c r="CO8">
        <v>1060</v>
      </c>
      <c r="CP8" s="283">
        <v>1315</v>
      </c>
      <c r="CQ8">
        <v>1337</v>
      </c>
    </row>
    <row r="9" spans="1:105">
      <c r="A9" s="360" t="s">
        <v>992</v>
      </c>
      <c r="B9" s="17" t="s">
        <v>4</v>
      </c>
      <c r="C9" s="50">
        <v>8500</v>
      </c>
      <c r="D9" s="50">
        <v>8500</v>
      </c>
      <c r="E9" s="50">
        <v>12300</v>
      </c>
      <c r="F9" s="50">
        <v>2200</v>
      </c>
      <c r="G9" s="14">
        <v>12500</v>
      </c>
      <c r="H9" s="14">
        <v>12400</v>
      </c>
      <c r="I9" s="14">
        <v>12400</v>
      </c>
      <c r="J9" s="50">
        <v>8000</v>
      </c>
      <c r="K9" s="10">
        <v>13000</v>
      </c>
      <c r="L9" s="9">
        <v>4200</v>
      </c>
      <c r="M9" s="29">
        <v>3450</v>
      </c>
      <c r="N9" s="20">
        <v>13450</v>
      </c>
      <c r="O9" s="20">
        <v>2400</v>
      </c>
      <c r="P9" s="20">
        <v>2400</v>
      </c>
      <c r="Q9" s="20">
        <v>2000</v>
      </c>
      <c r="R9" s="20">
        <v>1800</v>
      </c>
      <c r="S9" s="20">
        <v>1800</v>
      </c>
      <c r="T9" s="20">
        <v>4000</v>
      </c>
      <c r="U9" s="32">
        <v>12400</v>
      </c>
      <c r="V9" s="46">
        <v>8000</v>
      </c>
      <c r="W9" s="25">
        <v>12300</v>
      </c>
      <c r="X9" s="25" t="s">
        <v>552</v>
      </c>
      <c r="Y9" s="25" t="s">
        <v>552</v>
      </c>
      <c r="Z9" s="25" t="s">
        <v>557</v>
      </c>
      <c r="AA9" s="25">
        <v>12400</v>
      </c>
      <c r="AB9" s="25">
        <v>12400</v>
      </c>
      <c r="AC9" s="25">
        <v>6200</v>
      </c>
      <c r="AD9" s="25">
        <v>16300</v>
      </c>
      <c r="AE9" s="25">
        <v>12200</v>
      </c>
      <c r="AF9" s="25">
        <v>6000</v>
      </c>
      <c r="AG9" s="25">
        <v>2000</v>
      </c>
      <c r="AH9" s="25">
        <v>8000</v>
      </c>
      <c r="AI9" s="25">
        <v>8000</v>
      </c>
      <c r="AJ9" s="25">
        <v>12600</v>
      </c>
      <c r="AK9" s="25">
        <v>12600</v>
      </c>
      <c r="AL9" s="25">
        <v>12300</v>
      </c>
      <c r="AM9" s="25">
        <v>8200</v>
      </c>
      <c r="AN9" s="25">
        <v>8200</v>
      </c>
      <c r="AO9" s="14">
        <v>12300</v>
      </c>
      <c r="AP9" s="14">
        <v>12200</v>
      </c>
      <c r="AQ9" s="14">
        <v>12200</v>
      </c>
      <c r="AR9" s="14">
        <v>12200</v>
      </c>
      <c r="AS9" s="14">
        <v>12200</v>
      </c>
      <c r="AT9" s="14">
        <v>8500</v>
      </c>
      <c r="AU9" s="9">
        <v>12200</v>
      </c>
      <c r="AV9" s="9">
        <v>12200</v>
      </c>
      <c r="AW9" s="9">
        <v>12200</v>
      </c>
      <c r="AX9" s="29">
        <v>12200</v>
      </c>
      <c r="AY9" s="29">
        <v>12400</v>
      </c>
      <c r="AZ9" s="29">
        <v>12200</v>
      </c>
      <c r="BA9" s="29">
        <v>3450</v>
      </c>
      <c r="BB9" s="29">
        <v>12200</v>
      </c>
      <c r="BC9" s="29">
        <v>12200</v>
      </c>
      <c r="BD9" s="29">
        <v>12050</v>
      </c>
      <c r="BE9" s="29">
        <v>12050</v>
      </c>
      <c r="BF9" s="29">
        <v>12050</v>
      </c>
      <c r="BG9" s="29">
        <v>12050</v>
      </c>
      <c r="BH9" s="206">
        <v>12050</v>
      </c>
      <c r="BI9" s="209">
        <v>12050</v>
      </c>
      <c r="BJ9" s="209">
        <v>12050</v>
      </c>
      <c r="BK9" s="9">
        <v>5200</v>
      </c>
      <c r="BL9" s="25">
        <v>16300</v>
      </c>
      <c r="BM9" s="25">
        <v>16300</v>
      </c>
      <c r="BN9" s="29">
        <v>6400</v>
      </c>
      <c r="BO9" s="9">
        <v>12200</v>
      </c>
      <c r="BP9" s="9">
        <v>4200</v>
      </c>
      <c r="BQ9" s="37">
        <v>4200</v>
      </c>
      <c r="BR9" s="20"/>
      <c r="BS9" s="34">
        <v>2000</v>
      </c>
      <c r="BT9" s="34">
        <v>2100</v>
      </c>
      <c r="BU9" s="210">
        <v>4000</v>
      </c>
      <c r="BV9" s="208">
        <v>2000</v>
      </c>
      <c r="BW9" s="208">
        <v>12400</v>
      </c>
      <c r="BX9" s="206">
        <v>12200</v>
      </c>
      <c r="BY9" s="206">
        <v>12200</v>
      </c>
      <c r="BZ9" s="206">
        <v>4200</v>
      </c>
      <c r="CA9" s="206">
        <v>12200</v>
      </c>
      <c r="CB9" s="388">
        <v>1300</v>
      </c>
      <c r="CC9" s="388">
        <v>2000</v>
      </c>
      <c r="CD9" s="388">
        <v>4200</v>
      </c>
      <c r="CE9" s="388" t="s">
        <v>1291</v>
      </c>
      <c r="CF9" s="388" t="s">
        <v>1317</v>
      </c>
      <c r="CG9" s="388" t="s">
        <v>1335</v>
      </c>
      <c r="CH9" s="388">
        <v>4200</v>
      </c>
      <c r="CI9" s="390">
        <v>12200</v>
      </c>
      <c r="CJ9" s="405">
        <v>12200</v>
      </c>
      <c r="CK9">
        <v>12600</v>
      </c>
      <c r="CL9">
        <v>12600</v>
      </c>
      <c r="CM9">
        <v>12300</v>
      </c>
      <c r="CN9">
        <v>12300</v>
      </c>
      <c r="CO9">
        <v>6000</v>
      </c>
      <c r="CP9" s="284">
        <v>4500</v>
      </c>
      <c r="CQ9">
        <v>12200</v>
      </c>
    </row>
    <row r="10" spans="1:105">
      <c r="A10" s="360" t="s">
        <v>993</v>
      </c>
      <c r="B10" t="s">
        <v>289</v>
      </c>
      <c r="C10" s="47" t="s">
        <v>465</v>
      </c>
      <c r="D10" s="47" t="s">
        <v>465</v>
      </c>
      <c r="E10" s="47" t="s">
        <v>465</v>
      </c>
      <c r="F10" s="281" t="s">
        <v>825</v>
      </c>
      <c r="G10" s="15" t="s">
        <v>569</v>
      </c>
      <c r="H10" s="15" t="s">
        <v>1149</v>
      </c>
      <c r="I10" s="15" t="s">
        <v>1149</v>
      </c>
      <c r="J10" s="47" t="s">
        <v>522</v>
      </c>
      <c r="K10" s="11" t="s">
        <v>765</v>
      </c>
      <c r="L10" s="11" t="s">
        <v>766</v>
      </c>
      <c r="M10" s="30" t="s">
        <v>767</v>
      </c>
      <c r="N10" s="22" t="s">
        <v>1150</v>
      </c>
      <c r="O10" s="22" t="s">
        <v>1468</v>
      </c>
      <c r="P10" s="22" t="s">
        <v>1469</v>
      </c>
      <c r="Q10" s="22" t="s">
        <v>1469</v>
      </c>
      <c r="R10" s="22" t="s">
        <v>1469</v>
      </c>
      <c r="S10" s="22" t="s">
        <v>1151</v>
      </c>
      <c r="T10" s="22" t="s">
        <v>1576</v>
      </c>
      <c r="V10" s="45"/>
      <c r="W10" s="26" t="s">
        <v>465</v>
      </c>
      <c r="X10" s="26" t="s">
        <v>465</v>
      </c>
      <c r="Y10" s="26" t="s">
        <v>465</v>
      </c>
      <c r="Z10" s="26" t="s">
        <v>558</v>
      </c>
      <c r="AA10" s="26" t="s">
        <v>466</v>
      </c>
      <c r="AB10" s="26" t="s">
        <v>466</v>
      </c>
      <c r="AC10" s="26" t="s">
        <v>466</v>
      </c>
      <c r="AD10" s="26" t="s">
        <v>467</v>
      </c>
      <c r="AE10" s="26" t="s">
        <v>511</v>
      </c>
      <c r="AF10" s="26" t="s">
        <v>512</v>
      </c>
      <c r="AG10" s="26" t="s">
        <v>518</v>
      </c>
      <c r="AH10" s="26" t="s">
        <v>522</v>
      </c>
      <c r="AI10" s="26" t="s">
        <v>522</v>
      </c>
      <c r="AJ10" s="26" t="s">
        <v>531</v>
      </c>
      <c r="AK10" s="26" t="s">
        <v>531</v>
      </c>
      <c r="AL10" s="26" t="s">
        <v>534</v>
      </c>
      <c r="AM10" s="26" t="s">
        <v>547</v>
      </c>
      <c r="AN10" s="26" t="s">
        <v>551</v>
      </c>
      <c r="AO10" s="15" t="s">
        <v>510</v>
      </c>
      <c r="AP10" s="15" t="s">
        <v>510</v>
      </c>
      <c r="AQ10" s="15" t="s">
        <v>465</v>
      </c>
      <c r="AR10" s="15" t="s">
        <v>510</v>
      </c>
      <c r="AS10" s="15" t="s">
        <v>510</v>
      </c>
      <c r="AT10" s="15" t="s">
        <v>465</v>
      </c>
      <c r="AU10" s="11" t="s">
        <v>510</v>
      </c>
      <c r="AV10" s="11" t="s">
        <v>652</v>
      </c>
      <c r="AW10" s="11" t="s">
        <v>1152</v>
      </c>
      <c r="AX10" s="30" t="s">
        <v>480</v>
      </c>
      <c r="AY10" s="30" t="s">
        <v>480</v>
      </c>
      <c r="AZ10" s="30" t="s">
        <v>480</v>
      </c>
      <c r="BA10" s="30" t="s">
        <v>484</v>
      </c>
      <c r="BB10" s="30" t="s">
        <v>483</v>
      </c>
      <c r="BC10" s="30" t="s">
        <v>483</v>
      </c>
      <c r="BD10" s="30" t="s">
        <v>484</v>
      </c>
      <c r="BE10" s="30" t="s">
        <v>484</v>
      </c>
      <c r="BF10" s="30" t="s">
        <v>484</v>
      </c>
      <c r="BG10" s="30" t="s">
        <v>484</v>
      </c>
      <c r="BH10" s="211" t="s">
        <v>484</v>
      </c>
      <c r="BI10" s="213" t="s">
        <v>484</v>
      </c>
      <c r="BJ10" s="213" t="s">
        <v>484</v>
      </c>
      <c r="BK10" s="11" t="s">
        <v>465</v>
      </c>
      <c r="BL10" s="26" t="s">
        <v>971</v>
      </c>
      <c r="BM10" s="26" t="s">
        <v>467</v>
      </c>
      <c r="BN10" s="30" t="s">
        <v>655</v>
      </c>
      <c r="BO10" s="11"/>
      <c r="BP10" s="11" t="s">
        <v>507</v>
      </c>
      <c r="BQ10" s="33" t="s">
        <v>507</v>
      </c>
      <c r="BR10" s="22"/>
      <c r="BU10" s="214" t="s">
        <v>798</v>
      </c>
      <c r="BV10" s="212" t="s">
        <v>1469</v>
      </c>
      <c r="BW10" s="212"/>
      <c r="BX10" s="211" t="s">
        <v>510</v>
      </c>
      <c r="BY10" s="211" t="s">
        <v>510</v>
      </c>
      <c r="BZ10" s="211" t="s">
        <v>510</v>
      </c>
      <c r="CA10" s="211" t="s">
        <v>510</v>
      </c>
      <c r="CB10" s="388" t="s">
        <v>1201</v>
      </c>
      <c r="CC10" s="388" t="s">
        <v>1208</v>
      </c>
      <c r="CD10" s="388" t="s">
        <v>507</v>
      </c>
      <c r="CE10" s="388" t="s">
        <v>547</v>
      </c>
      <c r="CF10" s="388" t="s">
        <v>1319</v>
      </c>
      <c r="CG10" s="388" t="s">
        <v>652</v>
      </c>
      <c r="CH10" s="388" t="s">
        <v>971</v>
      </c>
      <c r="CI10" s="396" t="s">
        <v>480</v>
      </c>
      <c r="CJ10" s="406" t="s">
        <v>1388</v>
      </c>
      <c r="CK10" t="s">
        <v>1432</v>
      </c>
      <c r="CL10" t="s">
        <v>534</v>
      </c>
      <c r="CM10" t="s">
        <v>1501</v>
      </c>
      <c r="CN10" t="s">
        <v>1531</v>
      </c>
      <c r="CO10" t="s">
        <v>1550</v>
      </c>
      <c r="CP10" s="355" t="s">
        <v>1589</v>
      </c>
      <c r="CQ10" t="s">
        <v>652</v>
      </c>
    </row>
    <row r="11" spans="1:105">
      <c r="A11" s="360" t="s">
        <v>994</v>
      </c>
      <c r="B11" s="38" t="s">
        <v>822</v>
      </c>
      <c r="C11" t="s">
        <v>380</v>
      </c>
      <c r="D11" t="s">
        <v>380</v>
      </c>
      <c r="E11" t="s">
        <v>380</v>
      </c>
      <c r="F11" t="s">
        <v>380</v>
      </c>
      <c r="G11" t="s">
        <v>380</v>
      </c>
      <c r="H11" t="s">
        <v>380</v>
      </c>
      <c r="I11" t="s">
        <v>380</v>
      </c>
      <c r="J11" t="s">
        <v>380</v>
      </c>
      <c r="K11" t="s">
        <v>380</v>
      </c>
      <c r="L11" t="s">
        <v>380</v>
      </c>
      <c r="M11" t="s">
        <v>380</v>
      </c>
      <c r="N11" t="s">
        <v>380</v>
      </c>
      <c r="O11" t="s">
        <v>380</v>
      </c>
      <c r="P11" t="s">
        <v>380</v>
      </c>
      <c r="Q11" t="s">
        <v>380</v>
      </c>
      <c r="R11" t="s">
        <v>380</v>
      </c>
      <c r="S11" t="s">
        <v>380</v>
      </c>
      <c r="T11" t="s">
        <v>380</v>
      </c>
      <c r="U11" t="s">
        <v>380</v>
      </c>
      <c r="V11" t="s">
        <v>380</v>
      </c>
      <c r="W11" t="s">
        <v>380</v>
      </c>
      <c r="X11" t="s">
        <v>348</v>
      </c>
      <c r="Y11" t="s">
        <v>348</v>
      </c>
      <c r="Z11" t="s">
        <v>348</v>
      </c>
      <c r="AA11" t="s">
        <v>380</v>
      </c>
      <c r="AB11" t="s">
        <v>380</v>
      </c>
      <c r="AC11" t="s">
        <v>380</v>
      </c>
      <c r="AD11" t="s">
        <v>380</v>
      </c>
      <c r="AE11" t="s">
        <v>380</v>
      </c>
      <c r="AF11" t="s">
        <v>380</v>
      </c>
      <c r="AG11" t="s">
        <v>380</v>
      </c>
      <c r="AH11" t="s">
        <v>380</v>
      </c>
      <c r="AI11" t="s">
        <v>380</v>
      </c>
      <c r="AJ11" t="s">
        <v>380</v>
      </c>
      <c r="AK11" t="s">
        <v>380</v>
      </c>
      <c r="AL11" t="s">
        <v>380</v>
      </c>
      <c r="AM11" t="s">
        <v>380</v>
      </c>
      <c r="AN11" t="s">
        <v>380</v>
      </c>
      <c r="AO11" t="s">
        <v>380</v>
      </c>
      <c r="AP11" t="s">
        <v>380</v>
      </c>
      <c r="AQ11" t="s">
        <v>380</v>
      </c>
      <c r="AR11" t="s">
        <v>380</v>
      </c>
      <c r="AS11" t="s">
        <v>380</v>
      </c>
      <c r="AT11" t="s">
        <v>380</v>
      </c>
      <c r="AU11" t="s">
        <v>380</v>
      </c>
      <c r="AV11" t="s">
        <v>380</v>
      </c>
      <c r="AW11" t="s">
        <v>380</v>
      </c>
      <c r="AX11" t="s">
        <v>380</v>
      </c>
      <c r="AY11" t="s">
        <v>380</v>
      </c>
      <c r="AZ11" t="s">
        <v>380</v>
      </c>
      <c r="BA11" t="s">
        <v>380</v>
      </c>
      <c r="BB11" t="s">
        <v>380</v>
      </c>
      <c r="BC11" t="s">
        <v>380</v>
      </c>
      <c r="BD11" t="s">
        <v>380</v>
      </c>
      <c r="BE11" t="s">
        <v>380</v>
      </c>
      <c r="BF11" t="s">
        <v>380</v>
      </c>
      <c r="BG11" t="s">
        <v>380</v>
      </c>
      <c r="BH11" t="s">
        <v>380</v>
      </c>
      <c r="BI11" t="s">
        <v>380</v>
      </c>
      <c r="BJ11" t="s">
        <v>380</v>
      </c>
      <c r="BK11" t="s">
        <v>380</v>
      </c>
      <c r="BL11" t="s">
        <v>380</v>
      </c>
      <c r="BM11" t="s">
        <v>380</v>
      </c>
      <c r="BN11" t="s">
        <v>380</v>
      </c>
      <c r="BO11" t="s">
        <v>380</v>
      </c>
      <c r="BP11" t="s">
        <v>380</v>
      </c>
      <c r="BQ11" t="s">
        <v>380</v>
      </c>
      <c r="BR11" t="s">
        <v>380</v>
      </c>
      <c r="BS11" t="s">
        <v>380</v>
      </c>
      <c r="BT11" t="s">
        <v>380</v>
      </c>
      <c r="BU11" t="s">
        <v>348</v>
      </c>
      <c r="BV11" t="s">
        <v>348</v>
      </c>
      <c r="BW11" t="s">
        <v>348</v>
      </c>
      <c r="BX11" t="s">
        <v>348</v>
      </c>
      <c r="BY11" t="s">
        <v>348</v>
      </c>
      <c r="BZ11" t="s">
        <v>348</v>
      </c>
      <c r="CA11" t="s">
        <v>348</v>
      </c>
      <c r="CB11" s="65">
        <v>20191106</v>
      </c>
      <c r="CC11" s="65">
        <v>20191106</v>
      </c>
      <c r="CD11" s="65">
        <v>20191107</v>
      </c>
      <c r="CE11" s="65">
        <v>20191106</v>
      </c>
      <c r="CF11" s="65">
        <v>20191119</v>
      </c>
      <c r="CG11" s="65">
        <v>20191203</v>
      </c>
      <c r="CH11" s="65">
        <v>20200115</v>
      </c>
      <c r="CI11" s="65">
        <v>20200128</v>
      </c>
      <c r="CJ11">
        <v>20200420</v>
      </c>
      <c r="CK11">
        <v>20201106</v>
      </c>
      <c r="CL11">
        <v>20210119</v>
      </c>
      <c r="CM11">
        <v>20210924</v>
      </c>
      <c r="CN11" t="s">
        <v>1561</v>
      </c>
      <c r="CO11">
        <v>20220628</v>
      </c>
      <c r="CP11" s="65">
        <v>20221013</v>
      </c>
      <c r="CQ11" t="s">
        <v>1615</v>
      </c>
    </row>
    <row r="12" spans="1:105">
      <c r="A12" s="360" t="s">
        <v>995</v>
      </c>
      <c r="B12" s="4" t="s">
        <v>220</v>
      </c>
      <c r="C12" t="s">
        <v>356</v>
      </c>
      <c r="D12" t="s">
        <v>356</v>
      </c>
      <c r="E12" t="s">
        <v>356</v>
      </c>
      <c r="F12" t="s">
        <v>356</v>
      </c>
      <c r="G12" t="s">
        <v>356</v>
      </c>
      <c r="H12" t="s">
        <v>356</v>
      </c>
      <c r="I12" t="s">
        <v>356</v>
      </c>
      <c r="J12" t="s">
        <v>348</v>
      </c>
      <c r="K12" t="s">
        <v>356</v>
      </c>
      <c r="L12" t="s">
        <v>356</v>
      </c>
      <c r="M12" t="s">
        <v>356</v>
      </c>
      <c r="N12" t="s">
        <v>356</v>
      </c>
      <c r="O12" t="s">
        <v>356</v>
      </c>
      <c r="P12" t="s">
        <v>356</v>
      </c>
      <c r="Q12" t="s">
        <v>356</v>
      </c>
      <c r="R12" t="s">
        <v>356</v>
      </c>
      <c r="S12" t="s">
        <v>356</v>
      </c>
      <c r="T12" t="s">
        <v>356</v>
      </c>
      <c r="U12" t="s">
        <v>356</v>
      </c>
      <c r="V12" t="s">
        <v>356</v>
      </c>
      <c r="W12" t="s">
        <v>356</v>
      </c>
      <c r="X12" t="s">
        <v>348</v>
      </c>
      <c r="Y12" t="s">
        <v>348</v>
      </c>
      <c r="Z12" t="s">
        <v>348</v>
      </c>
      <c r="AA12" t="s">
        <v>356</v>
      </c>
      <c r="AB12" t="s">
        <v>356</v>
      </c>
      <c r="AC12" t="s">
        <v>356</v>
      </c>
      <c r="AD12" t="s">
        <v>356</v>
      </c>
      <c r="AE12" t="s">
        <v>356</v>
      </c>
      <c r="AF12" t="s">
        <v>356</v>
      </c>
      <c r="AG12" t="s">
        <v>356</v>
      </c>
      <c r="AH12" t="s">
        <v>356</v>
      </c>
      <c r="AI12" t="s">
        <v>356</v>
      </c>
      <c r="AJ12" t="s">
        <v>356</v>
      </c>
      <c r="AK12" t="s">
        <v>348</v>
      </c>
      <c r="AL12" t="s">
        <v>348</v>
      </c>
      <c r="AM12" t="s">
        <v>348</v>
      </c>
      <c r="AN12" t="s">
        <v>348</v>
      </c>
      <c r="AO12" t="s">
        <v>356</v>
      </c>
      <c r="AP12" t="s">
        <v>356</v>
      </c>
      <c r="AQ12" t="s">
        <v>348</v>
      </c>
      <c r="AR12" t="s">
        <v>348</v>
      </c>
      <c r="AS12" t="s">
        <v>348</v>
      </c>
      <c r="AT12" t="s">
        <v>348</v>
      </c>
      <c r="AU12" t="s">
        <v>356</v>
      </c>
      <c r="AV12" t="s">
        <v>356</v>
      </c>
      <c r="AW12" t="s">
        <v>356</v>
      </c>
      <c r="AX12" t="s">
        <v>356</v>
      </c>
      <c r="AY12" t="s">
        <v>356</v>
      </c>
      <c r="AZ12" t="s">
        <v>356</v>
      </c>
      <c r="BA12" t="s">
        <v>356</v>
      </c>
      <c r="BB12" t="s">
        <v>356</v>
      </c>
      <c r="BC12" t="s">
        <v>356</v>
      </c>
      <c r="BD12" t="s">
        <v>356</v>
      </c>
      <c r="BE12" t="s">
        <v>356</v>
      </c>
      <c r="BF12" t="s">
        <v>356</v>
      </c>
      <c r="BG12" t="s">
        <v>356</v>
      </c>
      <c r="BH12" t="s">
        <v>348</v>
      </c>
      <c r="BI12" t="s">
        <v>348</v>
      </c>
      <c r="BJ12" t="s">
        <v>348</v>
      </c>
      <c r="BK12" t="s">
        <v>356</v>
      </c>
      <c r="BL12" t="s">
        <v>356</v>
      </c>
      <c r="BM12" t="s">
        <v>356</v>
      </c>
      <c r="BN12" t="s">
        <v>356</v>
      </c>
      <c r="BO12" t="s">
        <v>356</v>
      </c>
      <c r="BP12" t="s">
        <v>356</v>
      </c>
      <c r="BQ12" t="s">
        <v>356</v>
      </c>
      <c r="BR12" t="s">
        <v>659</v>
      </c>
      <c r="BS12" t="s">
        <v>356</v>
      </c>
      <c r="BT12" t="s">
        <v>356</v>
      </c>
      <c r="BU12" t="s">
        <v>348</v>
      </c>
      <c r="BV12" t="s">
        <v>348</v>
      </c>
      <c r="BW12" t="s">
        <v>348</v>
      </c>
      <c r="BX12" t="s">
        <v>348</v>
      </c>
      <c r="BY12" t="s">
        <v>348</v>
      </c>
      <c r="BZ12" t="s">
        <v>348</v>
      </c>
      <c r="CA12" t="s">
        <v>348</v>
      </c>
      <c r="CB12" t="s">
        <v>348</v>
      </c>
      <c r="CC12" t="s">
        <v>348</v>
      </c>
      <c r="CD12" t="s">
        <v>659</v>
      </c>
      <c r="CE12" t="s">
        <v>348</v>
      </c>
      <c r="CF12" t="s">
        <v>348</v>
      </c>
      <c r="CG12" t="s">
        <v>659</v>
      </c>
      <c r="CH12" t="s">
        <v>659</v>
      </c>
      <c r="CI12" t="s">
        <v>659</v>
      </c>
      <c r="CJ12" t="s">
        <v>348</v>
      </c>
      <c r="CK12" t="s">
        <v>659</v>
      </c>
      <c r="CL12" t="s">
        <v>659</v>
      </c>
      <c r="CM12" t="s">
        <v>659</v>
      </c>
      <c r="CN12" t="s">
        <v>659</v>
      </c>
      <c r="CO12" t="s">
        <v>659</v>
      </c>
      <c r="CP12" t="s">
        <v>348</v>
      </c>
      <c r="CQ12" t="s">
        <v>659</v>
      </c>
    </row>
    <row r="13" spans="1:105">
      <c r="A13" s="360" t="s">
        <v>996</v>
      </c>
      <c r="B13" s="2" t="s">
        <v>330</v>
      </c>
      <c r="C13" t="s">
        <v>388</v>
      </c>
      <c r="D13" t="s">
        <v>388</v>
      </c>
      <c r="E13" t="s">
        <v>388</v>
      </c>
      <c r="F13" t="s">
        <v>388</v>
      </c>
      <c r="G13" t="s">
        <v>388</v>
      </c>
      <c r="H13" t="s">
        <v>388</v>
      </c>
      <c r="I13" t="s">
        <v>388</v>
      </c>
      <c r="J13" t="s">
        <v>388</v>
      </c>
      <c r="K13" t="s">
        <v>388</v>
      </c>
      <c r="L13" t="s">
        <v>388</v>
      </c>
      <c r="M13" t="s">
        <v>388</v>
      </c>
      <c r="N13" t="s">
        <v>388</v>
      </c>
      <c r="O13" t="s">
        <v>388</v>
      </c>
      <c r="P13" t="s">
        <v>388</v>
      </c>
      <c r="Q13" t="s">
        <v>388</v>
      </c>
      <c r="R13" t="s">
        <v>388</v>
      </c>
      <c r="S13" t="s">
        <v>388</v>
      </c>
      <c r="T13" t="s">
        <v>388</v>
      </c>
      <c r="U13" t="s">
        <v>388</v>
      </c>
      <c r="V13" t="s">
        <v>388</v>
      </c>
      <c r="W13" t="s">
        <v>388</v>
      </c>
      <c r="X13" t="s">
        <v>384</v>
      </c>
      <c r="Y13" t="s">
        <v>384</v>
      </c>
      <c r="Z13" t="s">
        <v>384</v>
      </c>
      <c r="AA13" t="s">
        <v>388</v>
      </c>
      <c r="AB13" t="s">
        <v>388</v>
      </c>
      <c r="AC13" t="s">
        <v>388</v>
      </c>
      <c r="AD13" t="s">
        <v>388</v>
      </c>
      <c r="AE13" t="s">
        <v>388</v>
      </c>
      <c r="AF13" t="s">
        <v>388</v>
      </c>
      <c r="AG13" t="s">
        <v>388</v>
      </c>
      <c r="AH13" t="s">
        <v>388</v>
      </c>
      <c r="AI13" t="s">
        <v>388</v>
      </c>
      <c r="AJ13" t="s">
        <v>388</v>
      </c>
      <c r="AK13" t="s">
        <v>388</v>
      </c>
      <c r="AL13" t="s">
        <v>388</v>
      </c>
      <c r="AM13" t="s">
        <v>388</v>
      </c>
      <c r="AN13" t="s">
        <v>388</v>
      </c>
      <c r="AO13" t="s">
        <v>388</v>
      </c>
      <c r="AP13" t="s">
        <v>388</v>
      </c>
      <c r="AQ13" t="s">
        <v>388</v>
      </c>
      <c r="AR13" t="s">
        <v>388</v>
      </c>
      <c r="AS13" t="s">
        <v>388</v>
      </c>
      <c r="AT13" t="s">
        <v>388</v>
      </c>
      <c r="AU13" t="s">
        <v>388</v>
      </c>
      <c r="AV13" t="s">
        <v>388</v>
      </c>
      <c r="AW13" t="s">
        <v>388</v>
      </c>
      <c r="AX13" t="s">
        <v>388</v>
      </c>
      <c r="AY13" t="s">
        <v>388</v>
      </c>
      <c r="AZ13" t="s">
        <v>388</v>
      </c>
      <c r="BA13" t="s">
        <v>388</v>
      </c>
      <c r="BB13" t="s">
        <v>388</v>
      </c>
      <c r="BC13" t="s">
        <v>388</v>
      </c>
      <c r="BD13" t="s">
        <v>388</v>
      </c>
      <c r="BE13" t="s">
        <v>388</v>
      </c>
      <c r="BF13" t="s">
        <v>384</v>
      </c>
      <c r="BG13" t="s">
        <v>388</v>
      </c>
      <c r="BH13" t="s">
        <v>384</v>
      </c>
      <c r="BI13" t="s">
        <v>384</v>
      </c>
      <c r="BJ13" t="s">
        <v>384</v>
      </c>
      <c r="BK13" t="s">
        <v>388</v>
      </c>
      <c r="BL13" t="s">
        <v>388</v>
      </c>
      <c r="BM13" t="s">
        <v>388</v>
      </c>
      <c r="BN13" t="s">
        <v>388</v>
      </c>
      <c r="BO13" t="s">
        <v>388</v>
      </c>
      <c r="BP13" t="s">
        <v>388</v>
      </c>
      <c r="BQ13" t="s">
        <v>388</v>
      </c>
      <c r="BR13" t="s">
        <v>1154</v>
      </c>
      <c r="BS13" t="s">
        <v>388</v>
      </c>
      <c r="BT13" t="s">
        <v>388</v>
      </c>
      <c r="BU13" t="s">
        <v>384</v>
      </c>
      <c r="BV13" t="s">
        <v>384</v>
      </c>
      <c r="BW13" t="s">
        <v>384</v>
      </c>
      <c r="BX13" t="s">
        <v>384</v>
      </c>
      <c r="BY13" t="s">
        <v>384</v>
      </c>
      <c r="BZ13" t="s">
        <v>384</v>
      </c>
      <c r="CA13" t="s">
        <v>384</v>
      </c>
      <c r="CB13" t="s">
        <v>384</v>
      </c>
      <c r="CC13" t="s">
        <v>384</v>
      </c>
      <c r="CD13" t="s">
        <v>1154</v>
      </c>
      <c r="CE13" t="s">
        <v>384</v>
      </c>
      <c r="CF13" t="s">
        <v>384</v>
      </c>
      <c r="CG13" t="s">
        <v>1154</v>
      </c>
      <c r="CH13" t="s">
        <v>1154</v>
      </c>
      <c r="CI13" t="s">
        <v>1154</v>
      </c>
      <c r="CJ13" t="s">
        <v>388</v>
      </c>
      <c r="CK13" t="s">
        <v>1154</v>
      </c>
      <c r="CL13" t="s">
        <v>1154</v>
      </c>
      <c r="CM13" t="s">
        <v>1154</v>
      </c>
      <c r="CN13" t="s">
        <v>1154</v>
      </c>
      <c r="CO13" t="s">
        <v>1154</v>
      </c>
      <c r="CP13" t="s">
        <v>384</v>
      </c>
      <c r="CQ13" t="s">
        <v>1154</v>
      </c>
    </row>
    <row r="14" spans="1:105">
      <c r="A14" s="360" t="s">
        <v>997</v>
      </c>
      <c r="B14" s="2" t="s">
        <v>218</v>
      </c>
      <c r="C14" t="s">
        <v>352</v>
      </c>
      <c r="D14" t="s">
        <v>352</v>
      </c>
      <c r="E14" t="s">
        <v>352</v>
      </c>
      <c r="F14" t="s">
        <v>352</v>
      </c>
      <c r="G14" t="s">
        <v>352</v>
      </c>
      <c r="H14" t="s">
        <v>352</v>
      </c>
      <c r="I14" t="s">
        <v>352</v>
      </c>
      <c r="J14" t="s">
        <v>348</v>
      </c>
      <c r="K14" t="s">
        <v>352</v>
      </c>
      <c r="L14" t="s">
        <v>352</v>
      </c>
      <c r="M14" t="s">
        <v>352</v>
      </c>
      <c r="N14" t="s">
        <v>352</v>
      </c>
      <c r="O14" t="s">
        <v>352</v>
      </c>
      <c r="P14" t="s">
        <v>352</v>
      </c>
      <c r="Q14" t="s">
        <v>352</v>
      </c>
      <c r="R14" t="s">
        <v>352</v>
      </c>
      <c r="S14" t="s">
        <v>352</v>
      </c>
      <c r="T14" t="s">
        <v>352</v>
      </c>
      <c r="U14" t="s">
        <v>352</v>
      </c>
      <c r="V14" t="s">
        <v>352</v>
      </c>
      <c r="W14" t="s">
        <v>352</v>
      </c>
      <c r="X14" t="s">
        <v>348</v>
      </c>
      <c r="Y14" t="s">
        <v>348</v>
      </c>
      <c r="Z14" t="s">
        <v>348</v>
      </c>
      <c r="AA14" t="s">
        <v>352</v>
      </c>
      <c r="AB14" t="s">
        <v>352</v>
      </c>
      <c r="AC14" t="s">
        <v>352</v>
      </c>
      <c r="AD14" t="s">
        <v>352</v>
      </c>
      <c r="AE14" t="s">
        <v>352</v>
      </c>
      <c r="AF14" t="s">
        <v>352</v>
      </c>
      <c r="AG14" t="s">
        <v>352</v>
      </c>
      <c r="AH14" t="s">
        <v>352</v>
      </c>
      <c r="AI14" t="s">
        <v>352</v>
      </c>
      <c r="AJ14" t="s">
        <v>352</v>
      </c>
      <c r="AK14" t="s">
        <v>348</v>
      </c>
      <c r="AL14" t="s">
        <v>348</v>
      </c>
      <c r="AM14" t="s">
        <v>348</v>
      </c>
      <c r="AN14" t="s">
        <v>348</v>
      </c>
      <c r="AO14" t="s">
        <v>352</v>
      </c>
      <c r="AP14" t="s">
        <v>352</v>
      </c>
      <c r="AQ14" t="s">
        <v>348</v>
      </c>
      <c r="AR14" t="s">
        <v>348</v>
      </c>
      <c r="AS14" t="s">
        <v>348</v>
      </c>
      <c r="AT14" t="s">
        <v>348</v>
      </c>
      <c r="AU14" t="s">
        <v>352</v>
      </c>
      <c r="AV14" t="s">
        <v>352</v>
      </c>
      <c r="AW14" t="s">
        <v>352</v>
      </c>
      <c r="AX14" t="s">
        <v>352</v>
      </c>
      <c r="AY14" t="s">
        <v>352</v>
      </c>
      <c r="AZ14" t="s">
        <v>352</v>
      </c>
      <c r="BA14" t="s">
        <v>352</v>
      </c>
      <c r="BB14" t="s">
        <v>352</v>
      </c>
      <c r="BC14" t="s">
        <v>352</v>
      </c>
      <c r="BD14" t="s">
        <v>352</v>
      </c>
      <c r="BE14" t="s">
        <v>352</v>
      </c>
      <c r="BF14" t="s">
        <v>352</v>
      </c>
      <c r="BG14" t="s">
        <v>352</v>
      </c>
      <c r="BH14" t="s">
        <v>348</v>
      </c>
      <c r="BI14" t="s">
        <v>348</v>
      </c>
      <c r="BJ14" t="s">
        <v>348</v>
      </c>
      <c r="BK14" t="s">
        <v>352</v>
      </c>
      <c r="BL14" t="s">
        <v>352</v>
      </c>
      <c r="BM14" t="s">
        <v>352</v>
      </c>
      <c r="BN14" t="s">
        <v>352</v>
      </c>
      <c r="BO14" t="s">
        <v>352</v>
      </c>
      <c r="BP14" t="s">
        <v>352</v>
      </c>
      <c r="BQ14" t="s">
        <v>352</v>
      </c>
      <c r="BR14" t="s">
        <v>659</v>
      </c>
      <c r="BS14" t="s">
        <v>352</v>
      </c>
      <c r="BT14" t="s">
        <v>352</v>
      </c>
      <c r="BU14" t="s">
        <v>348</v>
      </c>
      <c r="BV14" t="s">
        <v>348</v>
      </c>
      <c r="BW14" t="s">
        <v>348</v>
      </c>
      <c r="BX14" t="s">
        <v>348</v>
      </c>
      <c r="BY14" t="s">
        <v>348</v>
      </c>
      <c r="BZ14" t="s">
        <v>348</v>
      </c>
      <c r="CA14" t="s">
        <v>348</v>
      </c>
      <c r="CB14" t="s">
        <v>348</v>
      </c>
      <c r="CC14" t="s">
        <v>348</v>
      </c>
      <c r="CD14" t="s">
        <v>659</v>
      </c>
      <c r="CE14" t="s">
        <v>348</v>
      </c>
      <c r="CF14" t="s">
        <v>348</v>
      </c>
      <c r="CG14" t="s">
        <v>659</v>
      </c>
      <c r="CH14" t="s">
        <v>659</v>
      </c>
      <c r="CI14" t="s">
        <v>659</v>
      </c>
      <c r="CJ14" t="s">
        <v>348</v>
      </c>
      <c r="CK14" t="s">
        <v>659</v>
      </c>
      <c r="CL14" t="s">
        <v>659</v>
      </c>
      <c r="CM14" t="s">
        <v>659</v>
      </c>
      <c r="CN14" t="s">
        <v>659</v>
      </c>
      <c r="CO14" t="s">
        <v>659</v>
      </c>
      <c r="CP14" t="s">
        <v>348</v>
      </c>
      <c r="CQ14" t="s">
        <v>659</v>
      </c>
    </row>
    <row r="15" spans="1:105">
      <c r="A15" s="360" t="s">
        <v>998</v>
      </c>
      <c r="B15" s="2" t="s">
        <v>250</v>
      </c>
      <c r="C15" t="s">
        <v>381</v>
      </c>
      <c r="D15" t="s">
        <v>381</v>
      </c>
      <c r="E15" t="s">
        <v>381</v>
      </c>
      <c r="F15" t="s">
        <v>381</v>
      </c>
      <c r="G15" t="s">
        <v>381</v>
      </c>
      <c r="H15" t="s">
        <v>381</v>
      </c>
      <c r="I15" t="s">
        <v>381</v>
      </c>
      <c r="J15" t="s">
        <v>348</v>
      </c>
      <c r="K15" t="s">
        <v>381</v>
      </c>
      <c r="L15" t="s">
        <v>381</v>
      </c>
      <c r="M15" t="s">
        <v>381</v>
      </c>
      <c r="N15" t="s">
        <v>381</v>
      </c>
      <c r="O15" t="s">
        <v>381</v>
      </c>
      <c r="P15" t="s">
        <v>381</v>
      </c>
      <c r="Q15" t="s">
        <v>381</v>
      </c>
      <c r="R15" t="s">
        <v>381</v>
      </c>
      <c r="S15" t="s">
        <v>381</v>
      </c>
      <c r="T15" t="s">
        <v>381</v>
      </c>
      <c r="U15" t="s">
        <v>381</v>
      </c>
      <c r="V15" t="s">
        <v>381</v>
      </c>
      <c r="W15" t="s">
        <v>381</v>
      </c>
      <c r="X15" t="s">
        <v>348</v>
      </c>
      <c r="Y15" t="s">
        <v>348</v>
      </c>
      <c r="Z15" t="s">
        <v>348</v>
      </c>
      <c r="AA15" t="s">
        <v>381</v>
      </c>
      <c r="AB15" t="s">
        <v>381</v>
      </c>
      <c r="AC15" t="s">
        <v>381</v>
      </c>
      <c r="AD15" t="s">
        <v>381</v>
      </c>
      <c r="AE15" t="s">
        <v>381</v>
      </c>
      <c r="AF15" t="s">
        <v>381</v>
      </c>
      <c r="AG15" t="s">
        <v>381</v>
      </c>
      <c r="AH15" t="s">
        <v>381</v>
      </c>
      <c r="AI15" t="s">
        <v>381</v>
      </c>
      <c r="AJ15" t="s">
        <v>381</v>
      </c>
      <c r="AK15" t="s">
        <v>348</v>
      </c>
      <c r="AL15" t="s">
        <v>348</v>
      </c>
      <c r="AM15" t="s">
        <v>348</v>
      </c>
      <c r="AN15" t="s">
        <v>348</v>
      </c>
      <c r="AO15" t="s">
        <v>381</v>
      </c>
      <c r="AP15" t="s">
        <v>381</v>
      </c>
      <c r="AQ15" t="s">
        <v>348</v>
      </c>
      <c r="AR15" t="s">
        <v>348</v>
      </c>
      <c r="AS15" t="s">
        <v>348</v>
      </c>
      <c r="AT15" t="s">
        <v>348</v>
      </c>
      <c r="AU15" t="s">
        <v>381</v>
      </c>
      <c r="AV15" t="s">
        <v>381</v>
      </c>
      <c r="AW15" t="s">
        <v>381</v>
      </c>
      <c r="AX15" t="s">
        <v>381</v>
      </c>
      <c r="AY15" t="s">
        <v>381</v>
      </c>
      <c r="AZ15" t="s">
        <v>381</v>
      </c>
      <c r="BA15" t="s">
        <v>381</v>
      </c>
      <c r="BB15" t="s">
        <v>381</v>
      </c>
      <c r="BC15" t="s">
        <v>381</v>
      </c>
      <c r="BD15" t="s">
        <v>381</v>
      </c>
      <c r="BE15" t="s">
        <v>381</v>
      </c>
      <c r="BF15" t="s">
        <v>381</v>
      </c>
      <c r="BG15" t="s">
        <v>381</v>
      </c>
      <c r="BH15" t="s">
        <v>348</v>
      </c>
      <c r="BI15" t="s">
        <v>348</v>
      </c>
      <c r="BJ15" t="s">
        <v>348</v>
      </c>
      <c r="BK15" t="s">
        <v>381</v>
      </c>
      <c r="BL15" t="s">
        <v>381</v>
      </c>
      <c r="BM15" t="s">
        <v>381</v>
      </c>
      <c r="BN15" t="s">
        <v>381</v>
      </c>
      <c r="BO15" t="s">
        <v>381</v>
      </c>
      <c r="BP15" t="s">
        <v>381</v>
      </c>
      <c r="BQ15" t="s">
        <v>381</v>
      </c>
      <c r="BR15" t="s">
        <v>659</v>
      </c>
      <c r="BS15" t="s">
        <v>381</v>
      </c>
      <c r="BT15" t="s">
        <v>381</v>
      </c>
      <c r="BU15" t="s">
        <v>348</v>
      </c>
      <c r="BV15" t="s">
        <v>348</v>
      </c>
      <c r="BW15" t="s">
        <v>348</v>
      </c>
      <c r="BX15" t="s">
        <v>348</v>
      </c>
      <c r="BY15" t="s">
        <v>348</v>
      </c>
      <c r="BZ15" t="s">
        <v>348</v>
      </c>
      <c r="CA15" t="s">
        <v>348</v>
      </c>
      <c r="CB15" t="s">
        <v>348</v>
      </c>
      <c r="CC15" t="s">
        <v>348</v>
      </c>
      <c r="CD15" t="s">
        <v>659</v>
      </c>
      <c r="CE15" t="s">
        <v>348</v>
      </c>
      <c r="CF15" t="s">
        <v>348</v>
      </c>
      <c r="CG15" t="s">
        <v>659</v>
      </c>
      <c r="CH15" t="s">
        <v>659</v>
      </c>
      <c r="CI15" t="s">
        <v>659</v>
      </c>
      <c r="CJ15" t="s">
        <v>348</v>
      </c>
      <c r="CK15" t="s">
        <v>659</v>
      </c>
      <c r="CL15" t="s">
        <v>659</v>
      </c>
      <c r="CM15" t="s">
        <v>659</v>
      </c>
      <c r="CN15" t="s">
        <v>659</v>
      </c>
      <c r="CO15" t="s">
        <v>659</v>
      </c>
      <c r="CP15" t="s">
        <v>348</v>
      </c>
      <c r="CQ15" t="s">
        <v>659</v>
      </c>
    </row>
    <row r="16" spans="1:105">
      <c r="A16" s="360" t="s">
        <v>999</v>
      </c>
      <c r="B16" s="2" t="s">
        <v>251</v>
      </c>
      <c r="C16" t="s">
        <v>348</v>
      </c>
      <c r="D16" t="s">
        <v>348</v>
      </c>
      <c r="E16" t="s">
        <v>348</v>
      </c>
      <c r="F16" t="s">
        <v>348</v>
      </c>
      <c r="G16" t="s">
        <v>348</v>
      </c>
      <c r="H16" t="s">
        <v>348</v>
      </c>
      <c r="I16" t="s">
        <v>348</v>
      </c>
      <c r="J16" t="s">
        <v>348</v>
      </c>
      <c r="K16" t="s">
        <v>348</v>
      </c>
      <c r="L16" t="s">
        <v>348</v>
      </c>
      <c r="M16" t="s">
        <v>348</v>
      </c>
      <c r="N16" t="s">
        <v>348</v>
      </c>
      <c r="O16" t="s">
        <v>348</v>
      </c>
      <c r="P16" t="s">
        <v>348</v>
      </c>
      <c r="Q16" t="s">
        <v>348</v>
      </c>
      <c r="R16" t="s">
        <v>348</v>
      </c>
      <c r="S16" t="s">
        <v>348</v>
      </c>
      <c r="T16" t="s">
        <v>348</v>
      </c>
      <c r="U16" t="s">
        <v>348</v>
      </c>
      <c r="V16" t="s">
        <v>348</v>
      </c>
      <c r="W16" t="s">
        <v>348</v>
      </c>
      <c r="X16" t="s">
        <v>348</v>
      </c>
      <c r="Y16" t="s">
        <v>348</v>
      </c>
      <c r="Z16" t="s">
        <v>348</v>
      </c>
      <c r="AA16" t="s">
        <v>348</v>
      </c>
      <c r="AB16" t="s">
        <v>348</v>
      </c>
      <c r="AC16" t="s">
        <v>348</v>
      </c>
      <c r="AD16" t="s">
        <v>348</v>
      </c>
      <c r="AE16" t="s">
        <v>348</v>
      </c>
      <c r="AF16" t="s">
        <v>348</v>
      </c>
      <c r="AG16" t="s">
        <v>348</v>
      </c>
      <c r="AH16" t="s">
        <v>348</v>
      </c>
      <c r="AI16" t="s">
        <v>348</v>
      </c>
      <c r="AJ16" t="s">
        <v>348</v>
      </c>
      <c r="AK16" t="s">
        <v>348</v>
      </c>
      <c r="AL16" t="s">
        <v>348</v>
      </c>
      <c r="AM16" t="s">
        <v>348</v>
      </c>
      <c r="AN16" t="s">
        <v>348</v>
      </c>
      <c r="AO16" t="s">
        <v>348</v>
      </c>
      <c r="AP16" t="s">
        <v>348</v>
      </c>
      <c r="AQ16" t="s">
        <v>348</v>
      </c>
      <c r="AR16" t="s">
        <v>348</v>
      </c>
      <c r="AS16" t="s">
        <v>348</v>
      </c>
      <c r="AT16" t="s">
        <v>348</v>
      </c>
      <c r="AU16" t="s">
        <v>348</v>
      </c>
      <c r="AV16" t="s">
        <v>348</v>
      </c>
      <c r="AW16" t="s">
        <v>348</v>
      </c>
      <c r="AX16" t="s">
        <v>348</v>
      </c>
      <c r="AY16" t="s">
        <v>348</v>
      </c>
      <c r="AZ16" t="s">
        <v>348</v>
      </c>
      <c r="BA16" t="s">
        <v>348</v>
      </c>
      <c r="BB16" t="s">
        <v>348</v>
      </c>
      <c r="BC16" t="s">
        <v>348</v>
      </c>
      <c r="BD16" t="s">
        <v>348</v>
      </c>
      <c r="BE16" t="s">
        <v>348</v>
      </c>
      <c r="BF16" t="s">
        <v>348</v>
      </c>
      <c r="BG16" t="s">
        <v>348</v>
      </c>
      <c r="BH16" t="s">
        <v>348</v>
      </c>
      <c r="BI16" t="s">
        <v>348</v>
      </c>
      <c r="BJ16" t="s">
        <v>348</v>
      </c>
      <c r="BK16" t="s">
        <v>348</v>
      </c>
      <c r="BL16" t="s">
        <v>348</v>
      </c>
      <c r="BM16" t="s">
        <v>348</v>
      </c>
      <c r="BN16" t="s">
        <v>348</v>
      </c>
      <c r="BO16" t="s">
        <v>348</v>
      </c>
      <c r="BP16" t="s">
        <v>348</v>
      </c>
      <c r="BQ16" t="s">
        <v>348</v>
      </c>
      <c r="BR16" t="s">
        <v>659</v>
      </c>
      <c r="BS16" t="s">
        <v>348</v>
      </c>
      <c r="BT16" t="s">
        <v>348</v>
      </c>
      <c r="BU16" t="s">
        <v>348</v>
      </c>
      <c r="BV16" t="s">
        <v>348</v>
      </c>
      <c r="BW16" t="s">
        <v>348</v>
      </c>
      <c r="BX16" t="s">
        <v>348</v>
      </c>
      <c r="BY16" t="s">
        <v>348</v>
      </c>
      <c r="BZ16" t="s">
        <v>348</v>
      </c>
      <c r="CA16" t="s">
        <v>348</v>
      </c>
      <c r="CB16" t="s">
        <v>348</v>
      </c>
      <c r="CC16" t="s">
        <v>348</v>
      </c>
      <c r="CD16" t="s">
        <v>659</v>
      </c>
      <c r="CE16" t="s">
        <v>348</v>
      </c>
      <c r="CF16" t="s">
        <v>348</v>
      </c>
      <c r="CG16" t="s">
        <v>659</v>
      </c>
      <c r="CH16" t="s">
        <v>659</v>
      </c>
      <c r="CI16" t="s">
        <v>659</v>
      </c>
      <c r="CJ16" t="s">
        <v>348</v>
      </c>
      <c r="CK16" t="s">
        <v>659</v>
      </c>
      <c r="CL16" t="s">
        <v>659</v>
      </c>
      <c r="CM16" t="s">
        <v>659</v>
      </c>
      <c r="CN16" t="s">
        <v>659</v>
      </c>
      <c r="CO16" t="s">
        <v>659</v>
      </c>
      <c r="CP16" t="s">
        <v>348</v>
      </c>
      <c r="CQ16" t="s">
        <v>659</v>
      </c>
    </row>
    <row r="17" spans="1:95">
      <c r="A17" s="360" t="s">
        <v>1000</v>
      </c>
      <c r="B17" s="2" t="s">
        <v>252</v>
      </c>
      <c r="C17" t="s">
        <v>348</v>
      </c>
      <c r="D17" t="s">
        <v>348</v>
      </c>
      <c r="E17" t="s">
        <v>348</v>
      </c>
      <c r="F17" t="s">
        <v>348</v>
      </c>
      <c r="G17" t="s">
        <v>348</v>
      </c>
      <c r="H17" t="s">
        <v>348</v>
      </c>
      <c r="I17" t="s">
        <v>348</v>
      </c>
      <c r="J17" t="s">
        <v>348</v>
      </c>
      <c r="K17" t="s">
        <v>348</v>
      </c>
      <c r="L17" t="s">
        <v>348</v>
      </c>
      <c r="M17" t="s">
        <v>348</v>
      </c>
      <c r="N17" t="s">
        <v>348</v>
      </c>
      <c r="O17" t="s">
        <v>348</v>
      </c>
      <c r="P17" t="s">
        <v>348</v>
      </c>
      <c r="Q17" t="s">
        <v>348</v>
      </c>
      <c r="R17" t="s">
        <v>348</v>
      </c>
      <c r="S17" t="s">
        <v>348</v>
      </c>
      <c r="T17" t="s">
        <v>348</v>
      </c>
      <c r="U17" t="s">
        <v>348</v>
      </c>
      <c r="V17" t="s">
        <v>348</v>
      </c>
      <c r="W17" t="s">
        <v>348</v>
      </c>
      <c r="X17" t="s">
        <v>348</v>
      </c>
      <c r="Y17" t="s">
        <v>348</v>
      </c>
      <c r="Z17" t="s">
        <v>348</v>
      </c>
      <c r="AA17" t="s">
        <v>348</v>
      </c>
      <c r="AB17" t="s">
        <v>348</v>
      </c>
      <c r="AC17" t="s">
        <v>348</v>
      </c>
      <c r="AD17" t="s">
        <v>348</v>
      </c>
      <c r="AE17" t="s">
        <v>348</v>
      </c>
      <c r="AF17" t="s">
        <v>348</v>
      </c>
      <c r="AG17" t="s">
        <v>348</v>
      </c>
      <c r="AH17" t="s">
        <v>348</v>
      </c>
      <c r="AI17" t="s">
        <v>348</v>
      </c>
      <c r="AJ17" t="s">
        <v>348</v>
      </c>
      <c r="AK17" t="s">
        <v>348</v>
      </c>
      <c r="AL17" t="s">
        <v>348</v>
      </c>
      <c r="AM17" t="s">
        <v>348</v>
      </c>
      <c r="AN17" t="s">
        <v>348</v>
      </c>
      <c r="AO17" t="s">
        <v>348</v>
      </c>
      <c r="AP17" t="s">
        <v>348</v>
      </c>
      <c r="AQ17" t="s">
        <v>348</v>
      </c>
      <c r="AR17" t="s">
        <v>348</v>
      </c>
      <c r="AS17" t="s">
        <v>348</v>
      </c>
      <c r="AT17" t="s">
        <v>348</v>
      </c>
      <c r="AU17" t="s">
        <v>348</v>
      </c>
      <c r="AV17" t="s">
        <v>348</v>
      </c>
      <c r="AW17" t="s">
        <v>348</v>
      </c>
      <c r="AX17" t="s">
        <v>348</v>
      </c>
      <c r="AY17" t="s">
        <v>348</v>
      </c>
      <c r="AZ17" t="s">
        <v>348</v>
      </c>
      <c r="BA17" t="s">
        <v>348</v>
      </c>
      <c r="BB17" t="s">
        <v>348</v>
      </c>
      <c r="BC17" t="s">
        <v>348</v>
      </c>
      <c r="BD17" t="s">
        <v>348</v>
      </c>
      <c r="BE17" t="s">
        <v>348</v>
      </c>
      <c r="BF17" t="s">
        <v>348</v>
      </c>
      <c r="BG17" t="s">
        <v>348</v>
      </c>
      <c r="BH17" t="s">
        <v>348</v>
      </c>
      <c r="BI17" t="s">
        <v>348</v>
      </c>
      <c r="BJ17" t="s">
        <v>348</v>
      </c>
      <c r="BK17" t="s">
        <v>348</v>
      </c>
      <c r="BL17" t="s">
        <v>348</v>
      </c>
      <c r="BM17" t="s">
        <v>348</v>
      </c>
      <c r="BN17" t="s">
        <v>348</v>
      </c>
      <c r="BO17" t="s">
        <v>348</v>
      </c>
      <c r="BP17" t="s">
        <v>348</v>
      </c>
      <c r="BQ17" t="s">
        <v>348</v>
      </c>
      <c r="BR17" t="s">
        <v>659</v>
      </c>
      <c r="BS17" t="s">
        <v>348</v>
      </c>
      <c r="BT17" t="s">
        <v>348</v>
      </c>
      <c r="BU17" t="s">
        <v>348</v>
      </c>
      <c r="BV17" t="s">
        <v>348</v>
      </c>
      <c r="BW17" t="s">
        <v>348</v>
      </c>
      <c r="BX17" t="s">
        <v>348</v>
      </c>
      <c r="BY17" t="s">
        <v>348</v>
      </c>
      <c r="BZ17" t="s">
        <v>348</v>
      </c>
      <c r="CA17" t="s">
        <v>348</v>
      </c>
      <c r="CB17" t="s">
        <v>348</v>
      </c>
      <c r="CC17" t="s">
        <v>348</v>
      </c>
      <c r="CD17" t="s">
        <v>659</v>
      </c>
      <c r="CE17" t="s">
        <v>348</v>
      </c>
      <c r="CF17" t="s">
        <v>348</v>
      </c>
      <c r="CG17" t="s">
        <v>659</v>
      </c>
      <c r="CH17" t="s">
        <v>659</v>
      </c>
      <c r="CI17" t="s">
        <v>659</v>
      </c>
      <c r="CJ17" t="s">
        <v>348</v>
      </c>
      <c r="CK17" t="s">
        <v>659</v>
      </c>
      <c r="CL17" t="s">
        <v>659</v>
      </c>
      <c r="CM17" t="s">
        <v>659</v>
      </c>
      <c r="CN17" t="s">
        <v>659</v>
      </c>
      <c r="CO17" t="s">
        <v>659</v>
      </c>
      <c r="CP17" t="s">
        <v>348</v>
      </c>
      <c r="CQ17" t="s">
        <v>659</v>
      </c>
    </row>
    <row r="18" spans="1:95">
      <c r="A18" s="360" t="s">
        <v>1001</v>
      </c>
      <c r="B18" s="2" t="s">
        <v>333</v>
      </c>
      <c r="C18" t="s">
        <v>382</v>
      </c>
      <c r="D18" t="s">
        <v>382</v>
      </c>
      <c r="E18" t="s">
        <v>382</v>
      </c>
      <c r="F18" t="s">
        <v>382</v>
      </c>
      <c r="G18" t="s">
        <v>382</v>
      </c>
      <c r="H18" t="s">
        <v>382</v>
      </c>
      <c r="I18" t="s">
        <v>382</v>
      </c>
      <c r="J18" t="s">
        <v>382</v>
      </c>
      <c r="K18" t="s">
        <v>382</v>
      </c>
      <c r="L18" t="s">
        <v>382</v>
      </c>
      <c r="M18" t="s">
        <v>382</v>
      </c>
      <c r="N18" t="s">
        <v>382</v>
      </c>
      <c r="O18" t="s">
        <v>382</v>
      </c>
      <c r="P18" t="s">
        <v>382</v>
      </c>
      <c r="Q18" t="s">
        <v>382</v>
      </c>
      <c r="R18" t="s">
        <v>382</v>
      </c>
      <c r="S18" t="s">
        <v>382</v>
      </c>
      <c r="T18" t="s">
        <v>382</v>
      </c>
      <c r="U18" t="s">
        <v>382</v>
      </c>
      <c r="V18" t="s">
        <v>382</v>
      </c>
      <c r="W18" t="s">
        <v>382</v>
      </c>
      <c r="X18" t="s">
        <v>382</v>
      </c>
      <c r="Y18" t="s">
        <v>382</v>
      </c>
      <c r="Z18" t="s">
        <v>382</v>
      </c>
      <c r="AA18" t="s">
        <v>382</v>
      </c>
      <c r="AB18" t="s">
        <v>382</v>
      </c>
      <c r="AC18" t="s">
        <v>382</v>
      </c>
      <c r="AD18" t="s">
        <v>382</v>
      </c>
      <c r="AE18" t="s">
        <v>382</v>
      </c>
      <c r="AF18" t="s">
        <v>382</v>
      </c>
      <c r="AG18" t="s">
        <v>382</v>
      </c>
      <c r="AH18" t="s">
        <v>382</v>
      </c>
      <c r="AI18" t="s">
        <v>382</v>
      </c>
      <c r="AJ18" t="s">
        <v>382</v>
      </c>
      <c r="AK18" t="s">
        <v>382</v>
      </c>
      <c r="AL18" t="s">
        <v>382</v>
      </c>
      <c r="AM18" t="s">
        <v>382</v>
      </c>
      <c r="AN18" t="s">
        <v>382</v>
      </c>
      <c r="AO18" t="s">
        <v>382</v>
      </c>
      <c r="AP18" t="s">
        <v>382</v>
      </c>
      <c r="AQ18" t="s">
        <v>382</v>
      </c>
      <c r="AR18" t="s">
        <v>382</v>
      </c>
      <c r="AS18" t="s">
        <v>382</v>
      </c>
      <c r="AT18" t="s">
        <v>382</v>
      </c>
      <c r="AU18" t="s">
        <v>382</v>
      </c>
      <c r="AV18" t="s">
        <v>382</v>
      </c>
      <c r="AW18" t="s">
        <v>382</v>
      </c>
      <c r="AX18" t="s">
        <v>382</v>
      </c>
      <c r="AY18" t="s">
        <v>382</v>
      </c>
      <c r="AZ18" t="s">
        <v>382</v>
      </c>
      <c r="BA18" t="s">
        <v>382</v>
      </c>
      <c r="BB18" t="s">
        <v>382</v>
      </c>
      <c r="BC18" t="s">
        <v>382</v>
      </c>
      <c r="BD18" t="s">
        <v>382</v>
      </c>
      <c r="BE18" t="s">
        <v>382</v>
      </c>
      <c r="BF18" t="s">
        <v>382</v>
      </c>
      <c r="BG18" t="s">
        <v>382</v>
      </c>
      <c r="BH18" t="s">
        <v>382</v>
      </c>
      <c r="BI18" t="s">
        <v>382</v>
      </c>
      <c r="BJ18" t="s">
        <v>382</v>
      </c>
      <c r="BK18" t="s">
        <v>382</v>
      </c>
      <c r="BL18" t="s">
        <v>382</v>
      </c>
      <c r="BM18" t="s">
        <v>382</v>
      </c>
      <c r="BN18" t="s">
        <v>382</v>
      </c>
      <c r="BO18" t="s">
        <v>382</v>
      </c>
      <c r="BP18" t="s">
        <v>382</v>
      </c>
      <c r="BQ18" t="s">
        <v>382</v>
      </c>
      <c r="BR18" t="s">
        <v>1155</v>
      </c>
      <c r="BS18" t="s">
        <v>382</v>
      </c>
      <c r="BT18" t="s">
        <v>382</v>
      </c>
      <c r="BU18" t="s">
        <v>382</v>
      </c>
      <c r="BV18" t="s">
        <v>382</v>
      </c>
      <c r="BW18" t="s">
        <v>382</v>
      </c>
      <c r="BX18" t="s">
        <v>382</v>
      </c>
      <c r="BY18" t="s">
        <v>382</v>
      </c>
      <c r="BZ18" t="s">
        <v>382</v>
      </c>
      <c r="CA18" t="s">
        <v>382</v>
      </c>
      <c r="CB18" t="s">
        <v>382</v>
      </c>
      <c r="CC18" t="s">
        <v>382</v>
      </c>
      <c r="CD18" t="s">
        <v>1155</v>
      </c>
      <c r="CE18" t="s">
        <v>382</v>
      </c>
      <c r="CF18" t="s">
        <v>382</v>
      </c>
      <c r="CG18" t="s">
        <v>1155</v>
      </c>
      <c r="CH18" t="s">
        <v>1155</v>
      </c>
      <c r="CI18" t="s">
        <v>1155</v>
      </c>
      <c r="CJ18" t="s">
        <v>382</v>
      </c>
      <c r="CK18" t="s">
        <v>1155</v>
      </c>
      <c r="CL18" t="s">
        <v>1155</v>
      </c>
      <c r="CM18" t="s">
        <v>1155</v>
      </c>
      <c r="CN18" t="s">
        <v>1155</v>
      </c>
      <c r="CO18" t="s">
        <v>1155</v>
      </c>
      <c r="CP18" t="s">
        <v>382</v>
      </c>
      <c r="CQ18" t="s">
        <v>1155</v>
      </c>
    </row>
    <row r="19" spans="1:95">
      <c r="A19" s="360" t="s">
        <v>1002</v>
      </c>
      <c r="B19" s="2" t="s">
        <v>334</v>
      </c>
      <c r="C19" t="s">
        <v>382</v>
      </c>
      <c r="D19" t="s">
        <v>382</v>
      </c>
      <c r="E19" t="s">
        <v>382</v>
      </c>
      <c r="F19" t="s">
        <v>382</v>
      </c>
      <c r="G19" t="s">
        <v>382</v>
      </c>
      <c r="H19" t="s">
        <v>382</v>
      </c>
      <c r="I19" t="s">
        <v>382</v>
      </c>
      <c r="J19" t="s">
        <v>382</v>
      </c>
      <c r="K19" t="s">
        <v>382</v>
      </c>
      <c r="L19" t="s">
        <v>382</v>
      </c>
      <c r="M19" t="s">
        <v>382</v>
      </c>
      <c r="N19" t="s">
        <v>382</v>
      </c>
      <c r="O19" t="s">
        <v>382</v>
      </c>
      <c r="P19" t="s">
        <v>382</v>
      </c>
      <c r="Q19" t="s">
        <v>382</v>
      </c>
      <c r="R19" t="s">
        <v>382</v>
      </c>
      <c r="S19" t="s">
        <v>382</v>
      </c>
      <c r="T19" t="s">
        <v>382</v>
      </c>
      <c r="U19" t="s">
        <v>382</v>
      </c>
      <c r="V19" t="s">
        <v>382</v>
      </c>
      <c r="W19" t="s">
        <v>382</v>
      </c>
      <c r="X19" t="s">
        <v>382</v>
      </c>
      <c r="Y19" t="s">
        <v>382</v>
      </c>
      <c r="Z19" t="s">
        <v>382</v>
      </c>
      <c r="AA19" t="s">
        <v>382</v>
      </c>
      <c r="AB19" t="s">
        <v>382</v>
      </c>
      <c r="AC19" t="s">
        <v>382</v>
      </c>
      <c r="AD19" t="s">
        <v>382</v>
      </c>
      <c r="AE19" t="s">
        <v>382</v>
      </c>
      <c r="AF19" t="s">
        <v>382</v>
      </c>
      <c r="AG19" t="s">
        <v>382</v>
      </c>
      <c r="AH19" t="s">
        <v>382</v>
      </c>
      <c r="AI19" t="s">
        <v>382</v>
      </c>
      <c r="AJ19" t="s">
        <v>382</v>
      </c>
      <c r="AK19" t="s">
        <v>382</v>
      </c>
      <c r="AL19" t="s">
        <v>382</v>
      </c>
      <c r="AM19" t="s">
        <v>382</v>
      </c>
      <c r="AN19" t="s">
        <v>382</v>
      </c>
      <c r="AO19" t="s">
        <v>382</v>
      </c>
      <c r="AP19" t="s">
        <v>382</v>
      </c>
      <c r="AQ19" t="s">
        <v>382</v>
      </c>
      <c r="AR19" t="s">
        <v>382</v>
      </c>
      <c r="AS19" t="s">
        <v>382</v>
      </c>
      <c r="AT19" t="s">
        <v>382</v>
      </c>
      <c r="AU19" t="s">
        <v>382</v>
      </c>
      <c r="AV19" t="s">
        <v>382</v>
      </c>
      <c r="AW19" t="s">
        <v>382</v>
      </c>
      <c r="AX19" t="s">
        <v>382</v>
      </c>
      <c r="AY19" t="s">
        <v>382</v>
      </c>
      <c r="AZ19" t="s">
        <v>382</v>
      </c>
      <c r="BA19" t="s">
        <v>382</v>
      </c>
      <c r="BB19" t="s">
        <v>382</v>
      </c>
      <c r="BC19" t="s">
        <v>382</v>
      </c>
      <c r="BD19" t="s">
        <v>382</v>
      </c>
      <c r="BE19" t="s">
        <v>382</v>
      </c>
      <c r="BF19" t="s">
        <v>382</v>
      </c>
      <c r="BG19" t="s">
        <v>382</v>
      </c>
      <c r="BH19" t="s">
        <v>382</v>
      </c>
      <c r="BI19" t="s">
        <v>382</v>
      </c>
      <c r="BJ19" t="s">
        <v>382</v>
      </c>
      <c r="BK19" t="s">
        <v>382</v>
      </c>
      <c r="BL19" t="s">
        <v>382</v>
      </c>
      <c r="BM19" t="s">
        <v>382</v>
      </c>
      <c r="BN19" t="s">
        <v>382</v>
      </c>
      <c r="BO19" t="s">
        <v>382</v>
      </c>
      <c r="BP19" t="s">
        <v>382</v>
      </c>
      <c r="BQ19" t="s">
        <v>382</v>
      </c>
      <c r="BR19" t="s">
        <v>1155</v>
      </c>
      <c r="BS19" t="s">
        <v>382</v>
      </c>
      <c r="BT19" t="s">
        <v>382</v>
      </c>
      <c r="BU19" t="s">
        <v>382</v>
      </c>
      <c r="BV19" t="s">
        <v>382</v>
      </c>
      <c r="BW19" t="s">
        <v>382</v>
      </c>
      <c r="BX19" t="s">
        <v>382</v>
      </c>
      <c r="BY19" t="s">
        <v>382</v>
      </c>
      <c r="BZ19" t="s">
        <v>382</v>
      </c>
      <c r="CA19" t="s">
        <v>382</v>
      </c>
      <c r="CB19" t="s">
        <v>382</v>
      </c>
      <c r="CC19" t="s">
        <v>382</v>
      </c>
      <c r="CD19" t="s">
        <v>1155</v>
      </c>
      <c r="CE19" t="s">
        <v>382</v>
      </c>
      <c r="CF19" t="s">
        <v>382</v>
      </c>
      <c r="CG19" t="s">
        <v>1155</v>
      </c>
      <c r="CH19" t="s">
        <v>1155</v>
      </c>
      <c r="CI19" t="s">
        <v>1155</v>
      </c>
      <c r="CJ19" t="s">
        <v>382</v>
      </c>
      <c r="CK19" t="s">
        <v>1155</v>
      </c>
      <c r="CL19" t="s">
        <v>1155</v>
      </c>
      <c r="CM19" t="s">
        <v>1155</v>
      </c>
      <c r="CN19" t="s">
        <v>1155</v>
      </c>
      <c r="CO19" t="s">
        <v>1155</v>
      </c>
      <c r="CP19" t="s">
        <v>382</v>
      </c>
      <c r="CQ19" t="s">
        <v>1155</v>
      </c>
    </row>
    <row r="20" spans="1:95">
      <c r="A20" s="360" t="s">
        <v>1003</v>
      </c>
      <c r="B20" s="2" t="s">
        <v>335</v>
      </c>
      <c r="C20" t="s">
        <v>382</v>
      </c>
      <c r="D20" t="s">
        <v>382</v>
      </c>
      <c r="E20" t="s">
        <v>382</v>
      </c>
      <c r="F20" t="s">
        <v>382</v>
      </c>
      <c r="G20" t="s">
        <v>382</v>
      </c>
      <c r="H20" t="s">
        <v>382</v>
      </c>
      <c r="I20" t="s">
        <v>382</v>
      </c>
      <c r="J20" t="s">
        <v>382</v>
      </c>
      <c r="K20" t="s">
        <v>382</v>
      </c>
      <c r="L20" t="s">
        <v>382</v>
      </c>
      <c r="M20" t="s">
        <v>382</v>
      </c>
      <c r="N20" t="s">
        <v>382</v>
      </c>
      <c r="O20" t="s">
        <v>382</v>
      </c>
      <c r="P20" t="s">
        <v>382</v>
      </c>
      <c r="Q20" t="s">
        <v>382</v>
      </c>
      <c r="R20" t="s">
        <v>382</v>
      </c>
      <c r="S20" t="s">
        <v>382</v>
      </c>
      <c r="T20" t="s">
        <v>382</v>
      </c>
      <c r="U20" t="s">
        <v>382</v>
      </c>
      <c r="V20" t="s">
        <v>382</v>
      </c>
      <c r="W20" t="s">
        <v>382</v>
      </c>
      <c r="X20" t="s">
        <v>382</v>
      </c>
      <c r="Y20" t="s">
        <v>382</v>
      </c>
      <c r="Z20" t="s">
        <v>382</v>
      </c>
      <c r="AA20" t="s">
        <v>382</v>
      </c>
      <c r="AB20" t="s">
        <v>382</v>
      </c>
      <c r="AC20" t="s">
        <v>382</v>
      </c>
      <c r="AD20" t="s">
        <v>382</v>
      </c>
      <c r="AE20" t="s">
        <v>382</v>
      </c>
      <c r="AF20" t="s">
        <v>382</v>
      </c>
      <c r="AG20" t="s">
        <v>382</v>
      </c>
      <c r="AH20" t="s">
        <v>382</v>
      </c>
      <c r="AI20" t="s">
        <v>382</v>
      </c>
      <c r="AJ20" t="s">
        <v>382</v>
      </c>
      <c r="AK20" t="s">
        <v>382</v>
      </c>
      <c r="AL20" t="s">
        <v>382</v>
      </c>
      <c r="AM20" t="s">
        <v>382</v>
      </c>
      <c r="AN20" t="s">
        <v>382</v>
      </c>
      <c r="AO20" t="s">
        <v>382</v>
      </c>
      <c r="AP20" t="s">
        <v>382</v>
      </c>
      <c r="AQ20" t="s">
        <v>382</v>
      </c>
      <c r="AR20" t="s">
        <v>382</v>
      </c>
      <c r="AS20" t="s">
        <v>382</v>
      </c>
      <c r="AT20" t="s">
        <v>382</v>
      </c>
      <c r="AU20" t="s">
        <v>382</v>
      </c>
      <c r="AV20" t="s">
        <v>382</v>
      </c>
      <c r="AW20" t="s">
        <v>382</v>
      </c>
      <c r="AX20" t="s">
        <v>382</v>
      </c>
      <c r="AY20" t="s">
        <v>382</v>
      </c>
      <c r="AZ20" t="s">
        <v>382</v>
      </c>
      <c r="BA20" t="s">
        <v>382</v>
      </c>
      <c r="BB20" t="s">
        <v>382</v>
      </c>
      <c r="BC20" t="s">
        <v>382</v>
      </c>
      <c r="BD20" t="s">
        <v>382</v>
      </c>
      <c r="BE20" t="s">
        <v>382</v>
      </c>
      <c r="BF20" t="s">
        <v>382</v>
      </c>
      <c r="BG20" t="s">
        <v>382</v>
      </c>
      <c r="BH20" t="s">
        <v>382</v>
      </c>
      <c r="BI20" t="s">
        <v>382</v>
      </c>
      <c r="BJ20" t="s">
        <v>382</v>
      </c>
      <c r="BK20" t="s">
        <v>382</v>
      </c>
      <c r="BL20" t="s">
        <v>382</v>
      </c>
      <c r="BM20" t="s">
        <v>382</v>
      </c>
      <c r="BN20" t="s">
        <v>382</v>
      </c>
      <c r="BO20" t="s">
        <v>382</v>
      </c>
      <c r="BP20" t="s">
        <v>382</v>
      </c>
      <c r="BQ20" t="s">
        <v>382</v>
      </c>
      <c r="BR20" t="s">
        <v>1155</v>
      </c>
      <c r="BS20" t="s">
        <v>382</v>
      </c>
      <c r="BT20" t="s">
        <v>382</v>
      </c>
      <c r="BU20" t="s">
        <v>382</v>
      </c>
      <c r="BV20" t="s">
        <v>382</v>
      </c>
      <c r="BW20" t="s">
        <v>382</v>
      </c>
      <c r="BX20" t="s">
        <v>382</v>
      </c>
      <c r="BY20" t="s">
        <v>382</v>
      </c>
      <c r="BZ20" t="s">
        <v>382</v>
      </c>
      <c r="CA20" t="s">
        <v>382</v>
      </c>
      <c r="CB20" t="s">
        <v>382</v>
      </c>
      <c r="CC20" t="s">
        <v>382</v>
      </c>
      <c r="CD20" t="s">
        <v>1155</v>
      </c>
      <c r="CE20" t="s">
        <v>382</v>
      </c>
      <c r="CF20" t="s">
        <v>382</v>
      </c>
      <c r="CG20" t="s">
        <v>1155</v>
      </c>
      <c r="CH20" t="s">
        <v>1155</v>
      </c>
      <c r="CI20" t="s">
        <v>1155</v>
      </c>
      <c r="CJ20" t="s">
        <v>382</v>
      </c>
      <c r="CK20" t="s">
        <v>1155</v>
      </c>
      <c r="CL20" t="s">
        <v>1155</v>
      </c>
      <c r="CM20" t="s">
        <v>1155</v>
      </c>
      <c r="CN20" t="s">
        <v>1155</v>
      </c>
      <c r="CO20" t="s">
        <v>1155</v>
      </c>
      <c r="CP20" t="s">
        <v>382</v>
      </c>
      <c r="CQ20" t="s">
        <v>1155</v>
      </c>
    </row>
    <row r="21" spans="1:95">
      <c r="A21" s="360" t="s">
        <v>1004</v>
      </c>
      <c r="B21" s="2" t="s">
        <v>336</v>
      </c>
      <c r="C21" t="s">
        <v>382</v>
      </c>
      <c r="D21" t="s">
        <v>382</v>
      </c>
      <c r="E21" t="s">
        <v>382</v>
      </c>
      <c r="F21" t="s">
        <v>382</v>
      </c>
      <c r="G21" t="s">
        <v>382</v>
      </c>
      <c r="H21" t="s">
        <v>382</v>
      </c>
      <c r="I21" t="s">
        <v>382</v>
      </c>
      <c r="J21" t="s">
        <v>382</v>
      </c>
      <c r="K21" t="s">
        <v>382</v>
      </c>
      <c r="L21" t="s">
        <v>382</v>
      </c>
      <c r="M21" t="s">
        <v>382</v>
      </c>
      <c r="N21" t="s">
        <v>382</v>
      </c>
      <c r="O21" t="s">
        <v>382</v>
      </c>
      <c r="P21" t="s">
        <v>382</v>
      </c>
      <c r="Q21" t="s">
        <v>382</v>
      </c>
      <c r="R21" t="s">
        <v>382</v>
      </c>
      <c r="S21" t="s">
        <v>382</v>
      </c>
      <c r="T21" t="s">
        <v>382</v>
      </c>
      <c r="U21" t="s">
        <v>382</v>
      </c>
      <c r="V21" t="s">
        <v>382</v>
      </c>
      <c r="W21" t="s">
        <v>382</v>
      </c>
      <c r="X21" t="s">
        <v>382</v>
      </c>
      <c r="Y21" t="s">
        <v>382</v>
      </c>
      <c r="Z21" t="s">
        <v>382</v>
      </c>
      <c r="AA21" t="s">
        <v>382</v>
      </c>
      <c r="AB21" t="s">
        <v>382</v>
      </c>
      <c r="AC21" t="s">
        <v>382</v>
      </c>
      <c r="AD21" t="s">
        <v>382</v>
      </c>
      <c r="AE21" t="s">
        <v>382</v>
      </c>
      <c r="AF21" t="s">
        <v>382</v>
      </c>
      <c r="AG21" t="s">
        <v>382</v>
      </c>
      <c r="AH21" t="s">
        <v>382</v>
      </c>
      <c r="AI21" t="s">
        <v>382</v>
      </c>
      <c r="AJ21" t="s">
        <v>382</v>
      </c>
      <c r="AK21" t="s">
        <v>382</v>
      </c>
      <c r="AL21" t="s">
        <v>382</v>
      </c>
      <c r="AM21" t="s">
        <v>382</v>
      </c>
      <c r="AN21" t="s">
        <v>382</v>
      </c>
      <c r="AO21" t="s">
        <v>382</v>
      </c>
      <c r="AP21" t="s">
        <v>382</v>
      </c>
      <c r="AQ21" t="s">
        <v>382</v>
      </c>
      <c r="AR21" t="s">
        <v>382</v>
      </c>
      <c r="AS21" t="s">
        <v>382</v>
      </c>
      <c r="AT21" t="s">
        <v>382</v>
      </c>
      <c r="AU21" t="s">
        <v>382</v>
      </c>
      <c r="AV21" t="s">
        <v>382</v>
      </c>
      <c r="AW21" t="s">
        <v>382</v>
      </c>
      <c r="AX21" t="s">
        <v>382</v>
      </c>
      <c r="AY21" t="s">
        <v>382</v>
      </c>
      <c r="AZ21" t="s">
        <v>382</v>
      </c>
      <c r="BA21" t="s">
        <v>382</v>
      </c>
      <c r="BB21" t="s">
        <v>382</v>
      </c>
      <c r="BC21" t="s">
        <v>382</v>
      </c>
      <c r="BD21" t="s">
        <v>382</v>
      </c>
      <c r="BE21" t="s">
        <v>382</v>
      </c>
      <c r="BF21" t="s">
        <v>382</v>
      </c>
      <c r="BG21" t="s">
        <v>382</v>
      </c>
      <c r="BH21" t="s">
        <v>382</v>
      </c>
      <c r="BI21" t="s">
        <v>382</v>
      </c>
      <c r="BJ21" t="s">
        <v>382</v>
      </c>
      <c r="BK21" t="s">
        <v>382</v>
      </c>
      <c r="BL21" t="s">
        <v>382</v>
      </c>
      <c r="BM21" t="s">
        <v>382</v>
      </c>
      <c r="BN21" t="s">
        <v>382</v>
      </c>
      <c r="BO21" t="s">
        <v>382</v>
      </c>
      <c r="BP21" t="s">
        <v>382</v>
      </c>
      <c r="BQ21" t="s">
        <v>382</v>
      </c>
      <c r="BR21" t="s">
        <v>1155</v>
      </c>
      <c r="BS21" t="s">
        <v>382</v>
      </c>
      <c r="BT21" t="s">
        <v>382</v>
      </c>
      <c r="BU21" t="s">
        <v>382</v>
      </c>
      <c r="BV21" t="s">
        <v>382</v>
      </c>
      <c r="BW21" t="s">
        <v>382</v>
      </c>
      <c r="BX21" t="s">
        <v>382</v>
      </c>
      <c r="BY21" t="s">
        <v>382</v>
      </c>
      <c r="BZ21" t="s">
        <v>382</v>
      </c>
      <c r="CA21" t="s">
        <v>382</v>
      </c>
      <c r="CB21" t="s">
        <v>382</v>
      </c>
      <c r="CC21" t="s">
        <v>382</v>
      </c>
      <c r="CD21" t="s">
        <v>1155</v>
      </c>
      <c r="CE21" t="s">
        <v>382</v>
      </c>
      <c r="CF21" t="s">
        <v>382</v>
      </c>
      <c r="CG21" t="s">
        <v>1155</v>
      </c>
      <c r="CH21" t="s">
        <v>1155</v>
      </c>
      <c r="CI21" t="s">
        <v>1155</v>
      </c>
      <c r="CJ21" t="s">
        <v>382</v>
      </c>
      <c r="CK21" t="s">
        <v>1155</v>
      </c>
      <c r="CL21" t="s">
        <v>1155</v>
      </c>
      <c r="CM21" t="s">
        <v>1155</v>
      </c>
      <c r="CN21" t="s">
        <v>1155</v>
      </c>
      <c r="CO21" t="s">
        <v>1155</v>
      </c>
      <c r="CP21" t="s">
        <v>382</v>
      </c>
      <c r="CQ21" t="s">
        <v>1155</v>
      </c>
    </row>
    <row r="22" spans="1:95">
      <c r="A22" s="360" t="s">
        <v>1005</v>
      </c>
      <c r="B22" s="2" t="s">
        <v>253</v>
      </c>
      <c r="C22" t="s">
        <v>348</v>
      </c>
      <c r="D22" t="s">
        <v>348</v>
      </c>
      <c r="E22" t="s">
        <v>348</v>
      </c>
      <c r="F22" t="s">
        <v>348</v>
      </c>
      <c r="G22" t="s">
        <v>348</v>
      </c>
      <c r="H22" t="s">
        <v>348</v>
      </c>
      <c r="I22" t="s">
        <v>348</v>
      </c>
      <c r="J22" t="s">
        <v>348</v>
      </c>
      <c r="K22" t="s">
        <v>348</v>
      </c>
      <c r="L22" t="s">
        <v>348</v>
      </c>
      <c r="M22" t="s">
        <v>348</v>
      </c>
      <c r="N22" t="s">
        <v>348</v>
      </c>
      <c r="O22" t="s">
        <v>348</v>
      </c>
      <c r="P22" t="s">
        <v>348</v>
      </c>
      <c r="Q22" t="s">
        <v>348</v>
      </c>
      <c r="R22" t="s">
        <v>348</v>
      </c>
      <c r="S22" t="s">
        <v>348</v>
      </c>
      <c r="T22" t="s">
        <v>348</v>
      </c>
      <c r="U22" t="s">
        <v>348</v>
      </c>
      <c r="V22" t="s">
        <v>348</v>
      </c>
      <c r="W22" t="s">
        <v>348</v>
      </c>
      <c r="X22" t="s">
        <v>348</v>
      </c>
      <c r="Y22" t="s">
        <v>348</v>
      </c>
      <c r="Z22" t="s">
        <v>348</v>
      </c>
      <c r="AA22" t="s">
        <v>348</v>
      </c>
      <c r="AB22" t="s">
        <v>348</v>
      </c>
      <c r="AC22" t="s">
        <v>348</v>
      </c>
      <c r="AD22" t="s">
        <v>348</v>
      </c>
      <c r="AE22" t="s">
        <v>348</v>
      </c>
      <c r="AF22" t="s">
        <v>348</v>
      </c>
      <c r="AG22" t="s">
        <v>348</v>
      </c>
      <c r="AH22" t="s">
        <v>348</v>
      </c>
      <c r="AI22" t="s">
        <v>348</v>
      </c>
      <c r="AJ22" t="s">
        <v>348</v>
      </c>
      <c r="AK22" t="s">
        <v>348</v>
      </c>
      <c r="AL22" t="s">
        <v>348</v>
      </c>
      <c r="AM22" t="s">
        <v>348</v>
      </c>
      <c r="AN22" t="s">
        <v>348</v>
      </c>
      <c r="AO22" t="s">
        <v>348</v>
      </c>
      <c r="AP22" t="s">
        <v>348</v>
      </c>
      <c r="AQ22" t="s">
        <v>348</v>
      </c>
      <c r="AR22" t="s">
        <v>348</v>
      </c>
      <c r="AS22" t="s">
        <v>348</v>
      </c>
      <c r="AT22" t="s">
        <v>348</v>
      </c>
      <c r="AU22" t="s">
        <v>348</v>
      </c>
      <c r="AV22" t="s">
        <v>348</v>
      </c>
      <c r="AW22" t="s">
        <v>348</v>
      </c>
      <c r="AX22" t="s">
        <v>348</v>
      </c>
      <c r="AY22" t="s">
        <v>348</v>
      </c>
      <c r="AZ22" t="s">
        <v>348</v>
      </c>
      <c r="BA22" t="s">
        <v>348</v>
      </c>
      <c r="BB22" t="s">
        <v>348</v>
      </c>
      <c r="BC22" t="s">
        <v>348</v>
      </c>
      <c r="BD22" t="s">
        <v>348</v>
      </c>
      <c r="BE22" t="s">
        <v>348</v>
      </c>
      <c r="BF22" t="s">
        <v>348</v>
      </c>
      <c r="BG22" t="s">
        <v>348</v>
      </c>
      <c r="BH22" t="s">
        <v>348</v>
      </c>
      <c r="BI22" t="s">
        <v>348</v>
      </c>
      <c r="BJ22" t="s">
        <v>348</v>
      </c>
      <c r="BK22" t="s">
        <v>348</v>
      </c>
      <c r="BL22" t="s">
        <v>348</v>
      </c>
      <c r="BM22" t="s">
        <v>348</v>
      </c>
      <c r="BN22" t="s">
        <v>348</v>
      </c>
      <c r="BO22" t="s">
        <v>348</v>
      </c>
      <c r="BP22" t="s">
        <v>348</v>
      </c>
      <c r="BQ22" t="s">
        <v>348</v>
      </c>
      <c r="BR22" t="s">
        <v>659</v>
      </c>
      <c r="BS22" t="s">
        <v>348</v>
      </c>
      <c r="BT22" t="s">
        <v>348</v>
      </c>
      <c r="BU22" t="s">
        <v>348</v>
      </c>
      <c r="BV22" t="s">
        <v>348</v>
      </c>
      <c r="BW22" t="s">
        <v>348</v>
      </c>
      <c r="BX22" t="s">
        <v>348</v>
      </c>
      <c r="BY22" t="s">
        <v>348</v>
      </c>
      <c r="BZ22" t="s">
        <v>348</v>
      </c>
      <c r="CA22" t="s">
        <v>348</v>
      </c>
      <c r="CB22" t="s">
        <v>348</v>
      </c>
      <c r="CC22" t="s">
        <v>348</v>
      </c>
      <c r="CD22" t="s">
        <v>659</v>
      </c>
      <c r="CE22" t="s">
        <v>348</v>
      </c>
      <c r="CF22" t="s">
        <v>348</v>
      </c>
      <c r="CG22" t="s">
        <v>659</v>
      </c>
      <c r="CH22" t="s">
        <v>659</v>
      </c>
      <c r="CI22" t="s">
        <v>659</v>
      </c>
      <c r="CJ22" t="s">
        <v>348</v>
      </c>
      <c r="CK22" t="s">
        <v>659</v>
      </c>
      <c r="CL22" t="s">
        <v>659</v>
      </c>
      <c r="CM22" t="s">
        <v>659</v>
      </c>
      <c r="CN22" t="s">
        <v>659</v>
      </c>
      <c r="CO22" t="s">
        <v>659</v>
      </c>
      <c r="CP22" t="s">
        <v>348</v>
      </c>
      <c r="CQ22" t="s">
        <v>659</v>
      </c>
    </row>
    <row r="23" spans="1:95">
      <c r="A23" s="360" t="s">
        <v>1006</v>
      </c>
      <c r="B23" s="2" t="s">
        <v>254</v>
      </c>
      <c r="C23" t="s">
        <v>348</v>
      </c>
      <c r="D23" t="s">
        <v>348</v>
      </c>
      <c r="E23" t="s">
        <v>348</v>
      </c>
      <c r="F23" t="s">
        <v>348</v>
      </c>
      <c r="G23" t="s">
        <v>348</v>
      </c>
      <c r="H23" t="s">
        <v>348</v>
      </c>
      <c r="I23" t="s">
        <v>348</v>
      </c>
      <c r="J23" t="s">
        <v>348</v>
      </c>
      <c r="K23" t="s">
        <v>348</v>
      </c>
      <c r="L23" t="s">
        <v>348</v>
      </c>
      <c r="M23" t="s">
        <v>348</v>
      </c>
      <c r="N23" t="s">
        <v>348</v>
      </c>
      <c r="O23" t="s">
        <v>348</v>
      </c>
      <c r="P23" t="s">
        <v>348</v>
      </c>
      <c r="Q23" t="s">
        <v>348</v>
      </c>
      <c r="R23" t="s">
        <v>348</v>
      </c>
      <c r="S23" t="s">
        <v>348</v>
      </c>
      <c r="T23" t="s">
        <v>348</v>
      </c>
      <c r="U23" t="s">
        <v>348</v>
      </c>
      <c r="V23" t="s">
        <v>348</v>
      </c>
      <c r="W23" t="s">
        <v>348</v>
      </c>
      <c r="X23" t="s">
        <v>348</v>
      </c>
      <c r="Y23" t="s">
        <v>348</v>
      </c>
      <c r="Z23" t="s">
        <v>348</v>
      </c>
      <c r="AA23" t="s">
        <v>348</v>
      </c>
      <c r="AB23" t="s">
        <v>348</v>
      </c>
      <c r="AC23" t="s">
        <v>348</v>
      </c>
      <c r="AD23" t="s">
        <v>348</v>
      </c>
      <c r="AE23" t="s">
        <v>348</v>
      </c>
      <c r="AF23" t="s">
        <v>348</v>
      </c>
      <c r="AG23" t="s">
        <v>348</v>
      </c>
      <c r="AH23" t="s">
        <v>348</v>
      </c>
      <c r="AI23" t="s">
        <v>348</v>
      </c>
      <c r="AJ23" t="s">
        <v>348</v>
      </c>
      <c r="AK23" t="s">
        <v>348</v>
      </c>
      <c r="AL23" t="s">
        <v>348</v>
      </c>
      <c r="AM23" t="s">
        <v>348</v>
      </c>
      <c r="AN23" t="s">
        <v>348</v>
      </c>
      <c r="AO23" t="s">
        <v>348</v>
      </c>
      <c r="AP23" t="s">
        <v>348</v>
      </c>
      <c r="AQ23" t="s">
        <v>348</v>
      </c>
      <c r="AR23" t="s">
        <v>348</v>
      </c>
      <c r="AS23" t="s">
        <v>348</v>
      </c>
      <c r="AT23" t="s">
        <v>348</v>
      </c>
      <c r="AU23" t="s">
        <v>348</v>
      </c>
      <c r="AV23" t="s">
        <v>348</v>
      </c>
      <c r="AW23" t="s">
        <v>348</v>
      </c>
      <c r="AX23" t="s">
        <v>348</v>
      </c>
      <c r="AY23" t="s">
        <v>348</v>
      </c>
      <c r="AZ23" t="s">
        <v>348</v>
      </c>
      <c r="BA23" t="s">
        <v>348</v>
      </c>
      <c r="BB23" t="s">
        <v>348</v>
      </c>
      <c r="BC23" t="s">
        <v>348</v>
      </c>
      <c r="BD23" t="s">
        <v>348</v>
      </c>
      <c r="BE23" t="s">
        <v>348</v>
      </c>
      <c r="BF23" t="s">
        <v>348</v>
      </c>
      <c r="BG23" t="s">
        <v>348</v>
      </c>
      <c r="BH23" t="s">
        <v>348</v>
      </c>
      <c r="BI23" t="s">
        <v>348</v>
      </c>
      <c r="BJ23" t="s">
        <v>348</v>
      </c>
      <c r="BK23" t="s">
        <v>348</v>
      </c>
      <c r="BL23" t="s">
        <v>348</v>
      </c>
      <c r="BM23" t="s">
        <v>348</v>
      </c>
      <c r="BN23" t="s">
        <v>348</v>
      </c>
      <c r="BO23" t="s">
        <v>348</v>
      </c>
      <c r="BP23" t="s">
        <v>348</v>
      </c>
      <c r="BQ23" t="s">
        <v>348</v>
      </c>
      <c r="BR23" t="s">
        <v>659</v>
      </c>
      <c r="BS23" t="s">
        <v>348</v>
      </c>
      <c r="BT23" t="s">
        <v>348</v>
      </c>
      <c r="BU23" t="s">
        <v>348</v>
      </c>
      <c r="BV23" t="s">
        <v>348</v>
      </c>
      <c r="BW23" t="s">
        <v>348</v>
      </c>
      <c r="BX23" t="s">
        <v>348</v>
      </c>
      <c r="BY23" t="s">
        <v>348</v>
      </c>
      <c r="BZ23" t="s">
        <v>348</v>
      </c>
      <c r="CA23" t="s">
        <v>348</v>
      </c>
      <c r="CB23" t="s">
        <v>348</v>
      </c>
      <c r="CC23" t="s">
        <v>348</v>
      </c>
      <c r="CD23" t="s">
        <v>659</v>
      </c>
      <c r="CE23" t="s">
        <v>348</v>
      </c>
      <c r="CF23" t="s">
        <v>348</v>
      </c>
      <c r="CG23" t="s">
        <v>659</v>
      </c>
      <c r="CH23" t="s">
        <v>659</v>
      </c>
      <c r="CI23" t="s">
        <v>659</v>
      </c>
      <c r="CJ23" t="s">
        <v>348</v>
      </c>
      <c r="CK23" t="s">
        <v>659</v>
      </c>
      <c r="CL23" t="s">
        <v>659</v>
      </c>
      <c r="CM23" t="s">
        <v>659</v>
      </c>
      <c r="CN23" t="s">
        <v>659</v>
      </c>
      <c r="CO23" t="s">
        <v>659</v>
      </c>
      <c r="CP23" t="s">
        <v>348</v>
      </c>
      <c r="CQ23" t="s">
        <v>659</v>
      </c>
    </row>
    <row r="24" spans="1:95">
      <c r="A24" s="360" t="s">
        <v>1007</v>
      </c>
      <c r="B24" s="2" t="s">
        <v>255</v>
      </c>
      <c r="C24" t="s">
        <v>348</v>
      </c>
      <c r="D24" t="s">
        <v>348</v>
      </c>
      <c r="E24" t="s">
        <v>348</v>
      </c>
      <c r="F24" t="s">
        <v>348</v>
      </c>
      <c r="G24" t="s">
        <v>348</v>
      </c>
      <c r="H24" t="s">
        <v>348</v>
      </c>
      <c r="I24" t="s">
        <v>348</v>
      </c>
      <c r="J24" t="s">
        <v>348</v>
      </c>
      <c r="K24" t="s">
        <v>348</v>
      </c>
      <c r="L24" t="s">
        <v>348</v>
      </c>
      <c r="M24" t="s">
        <v>348</v>
      </c>
      <c r="N24" t="s">
        <v>348</v>
      </c>
      <c r="O24" t="s">
        <v>348</v>
      </c>
      <c r="P24" t="s">
        <v>348</v>
      </c>
      <c r="Q24" t="s">
        <v>348</v>
      </c>
      <c r="R24" t="s">
        <v>348</v>
      </c>
      <c r="S24" t="s">
        <v>348</v>
      </c>
      <c r="T24" t="s">
        <v>348</v>
      </c>
      <c r="U24" t="s">
        <v>348</v>
      </c>
      <c r="V24" t="s">
        <v>348</v>
      </c>
      <c r="W24" t="s">
        <v>348</v>
      </c>
      <c r="X24" t="s">
        <v>348</v>
      </c>
      <c r="Y24" t="s">
        <v>348</v>
      </c>
      <c r="Z24" t="s">
        <v>348</v>
      </c>
      <c r="AA24" t="s">
        <v>348</v>
      </c>
      <c r="AB24" t="s">
        <v>348</v>
      </c>
      <c r="AC24" t="s">
        <v>348</v>
      </c>
      <c r="AD24" t="s">
        <v>348</v>
      </c>
      <c r="AE24" t="s">
        <v>348</v>
      </c>
      <c r="AF24" t="s">
        <v>348</v>
      </c>
      <c r="AG24" t="s">
        <v>348</v>
      </c>
      <c r="AH24" t="s">
        <v>348</v>
      </c>
      <c r="AI24" t="s">
        <v>348</v>
      </c>
      <c r="AJ24" t="s">
        <v>348</v>
      </c>
      <c r="AK24" t="s">
        <v>348</v>
      </c>
      <c r="AL24" t="s">
        <v>348</v>
      </c>
      <c r="AM24" t="s">
        <v>348</v>
      </c>
      <c r="AN24" t="s">
        <v>348</v>
      </c>
      <c r="AO24" t="s">
        <v>348</v>
      </c>
      <c r="AP24" t="s">
        <v>348</v>
      </c>
      <c r="AQ24" t="s">
        <v>348</v>
      </c>
      <c r="AR24" t="s">
        <v>348</v>
      </c>
      <c r="AS24" t="s">
        <v>348</v>
      </c>
      <c r="AT24" t="s">
        <v>348</v>
      </c>
      <c r="AU24" t="s">
        <v>348</v>
      </c>
      <c r="AV24" t="s">
        <v>348</v>
      </c>
      <c r="AW24" t="s">
        <v>348</v>
      </c>
      <c r="AX24" t="s">
        <v>348</v>
      </c>
      <c r="AY24" t="s">
        <v>348</v>
      </c>
      <c r="AZ24" t="s">
        <v>348</v>
      </c>
      <c r="BA24" t="s">
        <v>348</v>
      </c>
      <c r="BB24" t="s">
        <v>348</v>
      </c>
      <c r="BC24" t="s">
        <v>348</v>
      </c>
      <c r="BD24" t="s">
        <v>348</v>
      </c>
      <c r="BE24" t="s">
        <v>348</v>
      </c>
      <c r="BF24" t="s">
        <v>348</v>
      </c>
      <c r="BG24" t="s">
        <v>348</v>
      </c>
      <c r="BH24" t="s">
        <v>348</v>
      </c>
      <c r="BI24" t="s">
        <v>348</v>
      </c>
      <c r="BJ24" t="s">
        <v>348</v>
      </c>
      <c r="BK24" t="s">
        <v>348</v>
      </c>
      <c r="BL24" t="s">
        <v>348</v>
      </c>
      <c r="BM24" t="s">
        <v>348</v>
      </c>
      <c r="BN24" t="s">
        <v>348</v>
      </c>
      <c r="BO24" t="s">
        <v>348</v>
      </c>
      <c r="BP24" t="s">
        <v>348</v>
      </c>
      <c r="BQ24" t="s">
        <v>348</v>
      </c>
      <c r="BR24" t="s">
        <v>659</v>
      </c>
      <c r="BS24" t="s">
        <v>348</v>
      </c>
      <c r="BT24" t="s">
        <v>348</v>
      </c>
      <c r="BU24" t="s">
        <v>348</v>
      </c>
      <c r="BV24" t="s">
        <v>348</v>
      </c>
      <c r="BW24" t="s">
        <v>348</v>
      </c>
      <c r="BX24" t="s">
        <v>348</v>
      </c>
      <c r="BY24" t="s">
        <v>348</v>
      </c>
      <c r="BZ24" t="s">
        <v>348</v>
      </c>
      <c r="CA24" t="s">
        <v>348</v>
      </c>
      <c r="CB24" t="s">
        <v>348</v>
      </c>
      <c r="CC24" t="s">
        <v>348</v>
      </c>
      <c r="CD24" t="s">
        <v>659</v>
      </c>
      <c r="CE24" t="s">
        <v>348</v>
      </c>
      <c r="CF24" t="s">
        <v>348</v>
      </c>
      <c r="CG24" t="s">
        <v>659</v>
      </c>
      <c r="CH24" t="s">
        <v>659</v>
      </c>
      <c r="CI24" t="s">
        <v>659</v>
      </c>
      <c r="CJ24" t="s">
        <v>348</v>
      </c>
      <c r="CK24" t="s">
        <v>659</v>
      </c>
      <c r="CL24" t="s">
        <v>659</v>
      </c>
      <c r="CM24" t="s">
        <v>659</v>
      </c>
      <c r="CN24" t="s">
        <v>659</v>
      </c>
      <c r="CO24" t="s">
        <v>659</v>
      </c>
      <c r="CP24" t="s">
        <v>348</v>
      </c>
      <c r="CQ24" t="s">
        <v>659</v>
      </c>
    </row>
    <row r="25" spans="1:95">
      <c r="A25" s="360" t="s">
        <v>1008</v>
      </c>
      <c r="B25" s="2" t="s">
        <v>332</v>
      </c>
      <c r="C25" t="s">
        <v>389</v>
      </c>
      <c r="D25" t="s">
        <v>389</v>
      </c>
      <c r="E25" t="s">
        <v>389</v>
      </c>
      <c r="F25" t="s">
        <v>389</v>
      </c>
      <c r="G25" t="s">
        <v>389</v>
      </c>
      <c r="H25" t="s">
        <v>389</v>
      </c>
      <c r="I25" t="s">
        <v>389</v>
      </c>
      <c r="J25" t="s">
        <v>389</v>
      </c>
      <c r="K25" t="s">
        <v>389</v>
      </c>
      <c r="L25" t="s">
        <v>389</v>
      </c>
      <c r="M25" t="s">
        <v>389</v>
      </c>
      <c r="N25" t="s">
        <v>389</v>
      </c>
      <c r="O25" t="s">
        <v>389</v>
      </c>
      <c r="P25" t="s">
        <v>389</v>
      </c>
      <c r="Q25" t="s">
        <v>389</v>
      </c>
      <c r="R25" t="s">
        <v>389</v>
      </c>
      <c r="S25" t="s">
        <v>389</v>
      </c>
      <c r="T25" t="s">
        <v>389</v>
      </c>
      <c r="U25" t="s">
        <v>389</v>
      </c>
      <c r="V25" t="s">
        <v>389</v>
      </c>
      <c r="W25" t="s">
        <v>389</v>
      </c>
      <c r="X25" t="s">
        <v>389</v>
      </c>
      <c r="Y25" t="s">
        <v>389</v>
      </c>
      <c r="Z25" t="s">
        <v>389</v>
      </c>
      <c r="AA25" t="s">
        <v>389</v>
      </c>
      <c r="AB25" t="s">
        <v>389</v>
      </c>
      <c r="AC25" t="s">
        <v>389</v>
      </c>
      <c r="AD25" t="s">
        <v>389</v>
      </c>
      <c r="AE25" t="s">
        <v>389</v>
      </c>
      <c r="AF25" t="s">
        <v>389</v>
      </c>
      <c r="AG25" t="s">
        <v>389</v>
      </c>
      <c r="AH25" t="s">
        <v>389</v>
      </c>
      <c r="AI25" t="s">
        <v>389</v>
      </c>
      <c r="AJ25" t="s">
        <v>389</v>
      </c>
      <c r="AK25" t="s">
        <v>389</v>
      </c>
      <c r="AL25" t="s">
        <v>389</v>
      </c>
      <c r="AM25" t="s">
        <v>389</v>
      </c>
      <c r="AN25" t="s">
        <v>389</v>
      </c>
      <c r="AO25" t="s">
        <v>389</v>
      </c>
      <c r="AP25" t="s">
        <v>389</v>
      </c>
      <c r="AQ25" t="s">
        <v>389</v>
      </c>
      <c r="AR25" t="s">
        <v>389</v>
      </c>
      <c r="AS25" t="s">
        <v>389</v>
      </c>
      <c r="AT25" t="s">
        <v>389</v>
      </c>
      <c r="AU25" t="s">
        <v>389</v>
      </c>
      <c r="AV25" t="s">
        <v>389</v>
      </c>
      <c r="AW25" t="s">
        <v>389</v>
      </c>
      <c r="AX25" t="s">
        <v>389</v>
      </c>
      <c r="AY25" t="s">
        <v>389</v>
      </c>
      <c r="AZ25" t="s">
        <v>389</v>
      </c>
      <c r="BA25" t="s">
        <v>389</v>
      </c>
      <c r="BB25" t="s">
        <v>389</v>
      </c>
      <c r="BC25" t="s">
        <v>389</v>
      </c>
      <c r="BD25" t="s">
        <v>389</v>
      </c>
      <c r="BE25" t="s">
        <v>389</v>
      </c>
      <c r="BF25" t="s">
        <v>389</v>
      </c>
      <c r="BG25" t="s">
        <v>389</v>
      </c>
      <c r="BH25" t="s">
        <v>389</v>
      </c>
      <c r="BI25" t="s">
        <v>389</v>
      </c>
      <c r="BJ25" t="s">
        <v>389</v>
      </c>
      <c r="BK25" t="s">
        <v>389</v>
      </c>
      <c r="BL25" t="s">
        <v>389</v>
      </c>
      <c r="BM25" t="s">
        <v>389</v>
      </c>
      <c r="BN25" t="s">
        <v>389</v>
      </c>
      <c r="BO25" t="s">
        <v>389</v>
      </c>
      <c r="BP25" t="s">
        <v>389</v>
      </c>
      <c r="BQ25" t="s">
        <v>389</v>
      </c>
      <c r="BR25" t="s">
        <v>1156</v>
      </c>
      <c r="BS25" t="s">
        <v>389</v>
      </c>
      <c r="BT25" t="s">
        <v>389</v>
      </c>
      <c r="BU25" t="s">
        <v>389</v>
      </c>
      <c r="BV25" t="s">
        <v>389</v>
      </c>
      <c r="BW25" t="s">
        <v>389</v>
      </c>
      <c r="BX25" t="s">
        <v>389</v>
      </c>
      <c r="BY25" t="s">
        <v>389</v>
      </c>
      <c r="BZ25" t="s">
        <v>389</v>
      </c>
      <c r="CA25" t="s">
        <v>389</v>
      </c>
      <c r="CB25" t="s">
        <v>389</v>
      </c>
      <c r="CC25" t="s">
        <v>389</v>
      </c>
      <c r="CD25" t="s">
        <v>1156</v>
      </c>
      <c r="CE25" t="s">
        <v>389</v>
      </c>
      <c r="CF25" t="s">
        <v>389</v>
      </c>
      <c r="CG25" t="s">
        <v>1156</v>
      </c>
      <c r="CH25" t="s">
        <v>1156</v>
      </c>
      <c r="CI25" t="s">
        <v>1156</v>
      </c>
      <c r="CJ25" t="s">
        <v>389</v>
      </c>
      <c r="CK25" t="s">
        <v>1156</v>
      </c>
      <c r="CL25" t="s">
        <v>1156</v>
      </c>
      <c r="CM25" t="s">
        <v>1156</v>
      </c>
      <c r="CN25" t="s">
        <v>1156</v>
      </c>
      <c r="CO25" t="s">
        <v>1156</v>
      </c>
      <c r="CP25" t="s">
        <v>389</v>
      </c>
      <c r="CQ25" t="s">
        <v>1156</v>
      </c>
    </row>
    <row r="26" spans="1:95">
      <c r="A26" s="360" t="s">
        <v>1009</v>
      </c>
      <c r="B26" s="2" t="s">
        <v>216</v>
      </c>
      <c r="C26" t="s">
        <v>348</v>
      </c>
      <c r="D26" t="s">
        <v>348</v>
      </c>
      <c r="E26" t="s">
        <v>348</v>
      </c>
      <c r="F26" t="s">
        <v>348</v>
      </c>
      <c r="G26" t="s">
        <v>348</v>
      </c>
      <c r="H26" t="s">
        <v>348</v>
      </c>
      <c r="I26" t="s">
        <v>348</v>
      </c>
      <c r="J26" t="s">
        <v>348</v>
      </c>
      <c r="K26" t="s">
        <v>348</v>
      </c>
      <c r="L26" t="s">
        <v>348</v>
      </c>
      <c r="M26" t="s">
        <v>348</v>
      </c>
      <c r="N26" t="s">
        <v>348</v>
      </c>
      <c r="O26" t="s">
        <v>348</v>
      </c>
      <c r="P26" t="s">
        <v>348</v>
      </c>
      <c r="Q26" t="s">
        <v>348</v>
      </c>
      <c r="R26" t="s">
        <v>348</v>
      </c>
      <c r="S26" t="s">
        <v>348</v>
      </c>
      <c r="T26" t="s">
        <v>348</v>
      </c>
      <c r="U26" t="s">
        <v>348</v>
      </c>
      <c r="V26" t="s">
        <v>348</v>
      </c>
      <c r="W26" t="s">
        <v>348</v>
      </c>
      <c r="X26" t="s">
        <v>348</v>
      </c>
      <c r="Y26" t="s">
        <v>348</v>
      </c>
      <c r="Z26" t="s">
        <v>348</v>
      </c>
      <c r="AA26" t="s">
        <v>348</v>
      </c>
      <c r="AB26" t="s">
        <v>348</v>
      </c>
      <c r="AC26" t="s">
        <v>348</v>
      </c>
      <c r="AD26" t="s">
        <v>348</v>
      </c>
      <c r="AE26" t="s">
        <v>348</v>
      </c>
      <c r="AF26" t="s">
        <v>348</v>
      </c>
      <c r="AG26" t="s">
        <v>348</v>
      </c>
      <c r="AH26" t="s">
        <v>348</v>
      </c>
      <c r="AI26" t="s">
        <v>348</v>
      </c>
      <c r="AJ26" t="s">
        <v>348</v>
      </c>
      <c r="AK26" t="s">
        <v>348</v>
      </c>
      <c r="AL26" t="s">
        <v>348</v>
      </c>
      <c r="AM26" t="s">
        <v>348</v>
      </c>
      <c r="AN26" t="s">
        <v>348</v>
      </c>
      <c r="AO26" t="s">
        <v>348</v>
      </c>
      <c r="AP26" t="s">
        <v>348</v>
      </c>
      <c r="AQ26" t="s">
        <v>348</v>
      </c>
      <c r="AR26" t="s">
        <v>348</v>
      </c>
      <c r="AS26" t="s">
        <v>348</v>
      </c>
      <c r="AT26" t="s">
        <v>348</v>
      </c>
      <c r="AU26" t="s">
        <v>348</v>
      </c>
      <c r="AV26" t="s">
        <v>348</v>
      </c>
      <c r="AW26" t="s">
        <v>348</v>
      </c>
      <c r="AX26" t="s">
        <v>348</v>
      </c>
      <c r="AY26" t="s">
        <v>348</v>
      </c>
      <c r="AZ26" t="s">
        <v>348</v>
      </c>
      <c r="BA26" t="s">
        <v>348</v>
      </c>
      <c r="BB26" t="s">
        <v>348</v>
      </c>
      <c r="BC26" t="s">
        <v>348</v>
      </c>
      <c r="BD26" t="s">
        <v>348</v>
      </c>
      <c r="BE26" t="s">
        <v>348</v>
      </c>
      <c r="BF26" t="s">
        <v>348</v>
      </c>
      <c r="BG26" t="s">
        <v>348</v>
      </c>
      <c r="BH26" t="s">
        <v>348</v>
      </c>
      <c r="BI26" t="s">
        <v>348</v>
      </c>
      <c r="BJ26" t="s">
        <v>348</v>
      </c>
      <c r="BK26" t="s">
        <v>348</v>
      </c>
      <c r="BL26" t="s">
        <v>348</v>
      </c>
      <c r="BM26" t="s">
        <v>348</v>
      </c>
      <c r="BN26" t="s">
        <v>348</v>
      </c>
      <c r="BO26" t="s">
        <v>348</v>
      </c>
      <c r="BP26" t="s">
        <v>348</v>
      </c>
      <c r="BQ26" t="s">
        <v>348</v>
      </c>
      <c r="BR26" t="s">
        <v>659</v>
      </c>
      <c r="BS26" t="s">
        <v>348</v>
      </c>
      <c r="BT26" t="s">
        <v>348</v>
      </c>
      <c r="BU26" t="s">
        <v>348</v>
      </c>
      <c r="BV26" t="s">
        <v>348</v>
      </c>
      <c r="BW26" t="s">
        <v>348</v>
      </c>
      <c r="BX26" t="s">
        <v>348</v>
      </c>
      <c r="BY26" t="s">
        <v>348</v>
      </c>
      <c r="BZ26" t="s">
        <v>348</v>
      </c>
      <c r="CA26" t="s">
        <v>348</v>
      </c>
      <c r="CB26" t="s">
        <v>348</v>
      </c>
      <c r="CC26" t="s">
        <v>348</v>
      </c>
      <c r="CD26" t="s">
        <v>659</v>
      </c>
      <c r="CE26" t="s">
        <v>348</v>
      </c>
      <c r="CF26" t="s">
        <v>348</v>
      </c>
      <c r="CG26" t="s">
        <v>659</v>
      </c>
      <c r="CH26" t="s">
        <v>659</v>
      </c>
      <c r="CI26" t="s">
        <v>659</v>
      </c>
      <c r="CJ26" t="s">
        <v>348</v>
      </c>
      <c r="CK26" t="s">
        <v>659</v>
      </c>
      <c r="CL26" t="s">
        <v>659</v>
      </c>
      <c r="CM26" t="s">
        <v>659</v>
      </c>
      <c r="CN26" t="s">
        <v>659</v>
      </c>
      <c r="CO26" t="s">
        <v>659</v>
      </c>
      <c r="CP26" t="s">
        <v>348</v>
      </c>
      <c r="CQ26" t="s">
        <v>659</v>
      </c>
    </row>
    <row r="27" spans="1:95">
      <c r="A27" s="360" t="s">
        <v>1010</v>
      </c>
      <c r="B27" s="2" t="s">
        <v>337</v>
      </c>
      <c r="C27" t="s">
        <v>390</v>
      </c>
      <c r="D27" t="s">
        <v>390</v>
      </c>
      <c r="E27" t="s">
        <v>390</v>
      </c>
      <c r="F27" t="s">
        <v>390</v>
      </c>
      <c r="G27" t="s">
        <v>390</v>
      </c>
      <c r="H27" t="s">
        <v>390</v>
      </c>
      <c r="I27" t="s">
        <v>390</v>
      </c>
      <c r="J27" t="s">
        <v>390</v>
      </c>
      <c r="K27" t="s">
        <v>390</v>
      </c>
      <c r="L27" t="s">
        <v>390</v>
      </c>
      <c r="M27" t="s">
        <v>390</v>
      </c>
      <c r="N27" t="s">
        <v>390</v>
      </c>
      <c r="O27" t="s">
        <v>390</v>
      </c>
      <c r="P27" t="s">
        <v>390</v>
      </c>
      <c r="Q27" t="s">
        <v>390</v>
      </c>
      <c r="R27" t="s">
        <v>390</v>
      </c>
      <c r="S27" t="s">
        <v>390</v>
      </c>
      <c r="T27" t="s">
        <v>390</v>
      </c>
      <c r="U27" t="s">
        <v>390</v>
      </c>
      <c r="V27" t="s">
        <v>390</v>
      </c>
      <c r="W27" t="s">
        <v>390</v>
      </c>
      <c r="X27" t="s">
        <v>390</v>
      </c>
      <c r="Y27" t="s">
        <v>390</v>
      </c>
      <c r="Z27" t="s">
        <v>390</v>
      </c>
      <c r="AA27" t="s">
        <v>390</v>
      </c>
      <c r="AB27" t="s">
        <v>390</v>
      </c>
      <c r="AC27" t="s">
        <v>390</v>
      </c>
      <c r="AD27" t="s">
        <v>390</v>
      </c>
      <c r="AE27" t="s">
        <v>390</v>
      </c>
      <c r="AF27" t="s">
        <v>390</v>
      </c>
      <c r="AG27" t="s">
        <v>390</v>
      </c>
      <c r="AH27" t="s">
        <v>390</v>
      </c>
      <c r="AI27" t="s">
        <v>390</v>
      </c>
      <c r="AJ27" t="s">
        <v>390</v>
      </c>
      <c r="AK27" t="s">
        <v>390</v>
      </c>
      <c r="AL27" t="s">
        <v>390</v>
      </c>
      <c r="AM27" t="s">
        <v>390</v>
      </c>
      <c r="AN27" t="s">
        <v>390</v>
      </c>
      <c r="AO27" t="s">
        <v>390</v>
      </c>
      <c r="AP27" t="s">
        <v>390</v>
      </c>
      <c r="AQ27" t="s">
        <v>390</v>
      </c>
      <c r="AR27" t="s">
        <v>390</v>
      </c>
      <c r="AS27" t="s">
        <v>390</v>
      </c>
      <c r="AT27" t="s">
        <v>390</v>
      </c>
      <c r="AU27" t="s">
        <v>390</v>
      </c>
      <c r="AV27" t="s">
        <v>390</v>
      </c>
      <c r="AW27" t="s">
        <v>390</v>
      </c>
      <c r="AX27" t="s">
        <v>390</v>
      </c>
      <c r="AY27" t="s">
        <v>390</v>
      </c>
      <c r="AZ27" t="s">
        <v>390</v>
      </c>
      <c r="BA27" t="s">
        <v>390</v>
      </c>
      <c r="BB27" t="s">
        <v>390</v>
      </c>
      <c r="BC27" t="s">
        <v>390</v>
      </c>
      <c r="BD27" t="s">
        <v>390</v>
      </c>
      <c r="BE27" t="s">
        <v>390</v>
      </c>
      <c r="BF27" t="s">
        <v>390</v>
      </c>
      <c r="BG27" t="s">
        <v>390</v>
      </c>
      <c r="BH27" t="s">
        <v>390</v>
      </c>
      <c r="BI27" t="s">
        <v>390</v>
      </c>
      <c r="BJ27" t="s">
        <v>390</v>
      </c>
      <c r="BK27" t="s">
        <v>390</v>
      </c>
      <c r="BL27" t="s">
        <v>390</v>
      </c>
      <c r="BM27" t="s">
        <v>390</v>
      </c>
      <c r="BN27" t="s">
        <v>390</v>
      </c>
      <c r="BO27" t="s">
        <v>390</v>
      </c>
      <c r="BP27" t="s">
        <v>390</v>
      </c>
      <c r="BQ27" t="s">
        <v>390</v>
      </c>
      <c r="BR27" t="s">
        <v>1157</v>
      </c>
      <c r="BS27" t="s">
        <v>390</v>
      </c>
      <c r="BT27" t="s">
        <v>390</v>
      </c>
      <c r="BU27" t="s">
        <v>390</v>
      </c>
      <c r="BV27" t="s">
        <v>390</v>
      </c>
      <c r="BW27" t="s">
        <v>390</v>
      </c>
      <c r="BX27" t="s">
        <v>390</v>
      </c>
      <c r="BY27" t="s">
        <v>390</v>
      </c>
      <c r="BZ27" t="s">
        <v>390</v>
      </c>
      <c r="CA27" t="s">
        <v>390</v>
      </c>
      <c r="CB27" t="s">
        <v>390</v>
      </c>
      <c r="CC27" t="s">
        <v>390</v>
      </c>
      <c r="CD27" t="s">
        <v>1157</v>
      </c>
      <c r="CE27" t="s">
        <v>390</v>
      </c>
      <c r="CF27" t="s">
        <v>390</v>
      </c>
      <c r="CG27" t="s">
        <v>1157</v>
      </c>
      <c r="CH27" t="s">
        <v>1157</v>
      </c>
      <c r="CI27" t="s">
        <v>1157</v>
      </c>
      <c r="CJ27" t="s">
        <v>390</v>
      </c>
      <c r="CK27" t="s">
        <v>1157</v>
      </c>
      <c r="CL27" t="s">
        <v>1157</v>
      </c>
      <c r="CM27" t="s">
        <v>1157</v>
      </c>
      <c r="CN27" t="s">
        <v>1157</v>
      </c>
      <c r="CO27" t="s">
        <v>1157</v>
      </c>
      <c r="CP27" t="s">
        <v>390</v>
      </c>
      <c r="CQ27" t="s">
        <v>1157</v>
      </c>
    </row>
    <row r="28" spans="1:95">
      <c r="A28" s="360" t="s">
        <v>1011</v>
      </c>
      <c r="B28" s="2" t="s">
        <v>351</v>
      </c>
      <c r="C28" t="s">
        <v>391</v>
      </c>
      <c r="D28" t="s">
        <v>391</v>
      </c>
      <c r="E28" t="s">
        <v>391</v>
      </c>
      <c r="F28" t="s">
        <v>391</v>
      </c>
      <c r="G28" t="s">
        <v>391</v>
      </c>
      <c r="H28" t="s">
        <v>391</v>
      </c>
      <c r="I28" t="s">
        <v>391</v>
      </c>
      <c r="J28" t="s">
        <v>348</v>
      </c>
      <c r="K28" t="s">
        <v>391</v>
      </c>
      <c r="L28" t="s">
        <v>391</v>
      </c>
      <c r="M28" t="s">
        <v>391</v>
      </c>
      <c r="N28" t="s">
        <v>391</v>
      </c>
      <c r="O28" t="s">
        <v>391</v>
      </c>
      <c r="P28" t="s">
        <v>391</v>
      </c>
      <c r="Q28" t="s">
        <v>391</v>
      </c>
      <c r="R28" t="s">
        <v>391</v>
      </c>
      <c r="S28" t="s">
        <v>391</v>
      </c>
      <c r="T28" t="s">
        <v>391</v>
      </c>
      <c r="U28" t="s">
        <v>391</v>
      </c>
      <c r="V28" t="s">
        <v>391</v>
      </c>
      <c r="W28" t="s">
        <v>391</v>
      </c>
      <c r="X28" t="s">
        <v>348</v>
      </c>
      <c r="Y28" t="s">
        <v>348</v>
      </c>
      <c r="Z28" t="s">
        <v>348</v>
      </c>
      <c r="AA28" t="s">
        <v>391</v>
      </c>
      <c r="AB28" t="s">
        <v>391</v>
      </c>
      <c r="AC28" t="s">
        <v>391</v>
      </c>
      <c r="AD28" t="s">
        <v>391</v>
      </c>
      <c r="AE28" t="s">
        <v>391</v>
      </c>
      <c r="AF28" t="s">
        <v>391</v>
      </c>
      <c r="AG28" t="s">
        <v>391</v>
      </c>
      <c r="AH28" t="s">
        <v>391</v>
      </c>
      <c r="AI28" t="s">
        <v>391</v>
      </c>
      <c r="AJ28" t="s">
        <v>348</v>
      </c>
      <c r="AK28" t="s">
        <v>348</v>
      </c>
      <c r="AL28" t="s">
        <v>348</v>
      </c>
      <c r="AM28" t="s">
        <v>348</v>
      </c>
      <c r="AN28" t="s">
        <v>348</v>
      </c>
      <c r="AO28" t="s">
        <v>348</v>
      </c>
      <c r="AP28" t="s">
        <v>348</v>
      </c>
      <c r="AQ28" t="s">
        <v>348</v>
      </c>
      <c r="AR28" t="s">
        <v>348</v>
      </c>
      <c r="AS28" t="s">
        <v>348</v>
      </c>
      <c r="AT28" t="s">
        <v>348</v>
      </c>
      <c r="AU28" t="s">
        <v>391</v>
      </c>
      <c r="AV28" t="s">
        <v>391</v>
      </c>
      <c r="AW28" t="s">
        <v>391</v>
      </c>
      <c r="AX28" t="s">
        <v>391</v>
      </c>
      <c r="AY28" t="s">
        <v>391</v>
      </c>
      <c r="AZ28" t="s">
        <v>391</v>
      </c>
      <c r="BA28" t="s">
        <v>391</v>
      </c>
      <c r="BB28" t="s">
        <v>391</v>
      </c>
      <c r="BC28" t="s">
        <v>391</v>
      </c>
      <c r="BD28" t="s">
        <v>391</v>
      </c>
      <c r="BE28" t="s">
        <v>391</v>
      </c>
      <c r="BF28" t="s">
        <v>391</v>
      </c>
      <c r="BG28" t="s">
        <v>391</v>
      </c>
      <c r="BH28" t="s">
        <v>348</v>
      </c>
      <c r="BI28" t="s">
        <v>348</v>
      </c>
      <c r="BJ28" t="s">
        <v>348</v>
      </c>
      <c r="BK28" t="s">
        <v>391</v>
      </c>
      <c r="BL28" t="s">
        <v>391</v>
      </c>
      <c r="BM28" t="s">
        <v>391</v>
      </c>
      <c r="BN28" t="s">
        <v>391</v>
      </c>
      <c r="BO28" t="s">
        <v>391</v>
      </c>
      <c r="BP28" t="s">
        <v>391</v>
      </c>
      <c r="BQ28" t="s">
        <v>391</v>
      </c>
      <c r="BR28" t="s">
        <v>659</v>
      </c>
      <c r="BS28" t="s">
        <v>391</v>
      </c>
      <c r="BT28" t="s">
        <v>391</v>
      </c>
      <c r="BU28" t="s">
        <v>348</v>
      </c>
      <c r="BV28" t="s">
        <v>348</v>
      </c>
      <c r="BW28" t="s">
        <v>348</v>
      </c>
      <c r="BX28" t="s">
        <v>348</v>
      </c>
      <c r="BY28" t="s">
        <v>348</v>
      </c>
      <c r="BZ28" t="s">
        <v>348</v>
      </c>
      <c r="CA28" t="s">
        <v>348</v>
      </c>
      <c r="CB28" t="s">
        <v>348</v>
      </c>
      <c r="CC28" t="s">
        <v>348</v>
      </c>
      <c r="CD28" t="s">
        <v>659</v>
      </c>
      <c r="CE28" t="s">
        <v>348</v>
      </c>
      <c r="CF28" t="s">
        <v>348</v>
      </c>
      <c r="CG28" t="s">
        <v>659</v>
      </c>
      <c r="CH28" t="s">
        <v>659</v>
      </c>
      <c r="CI28" t="s">
        <v>659</v>
      </c>
      <c r="CJ28" t="s">
        <v>348</v>
      </c>
      <c r="CK28" t="s">
        <v>659</v>
      </c>
      <c r="CL28" t="s">
        <v>659</v>
      </c>
      <c r="CM28" t="s">
        <v>659</v>
      </c>
      <c r="CN28" t="s">
        <v>659</v>
      </c>
      <c r="CO28" t="s">
        <v>659</v>
      </c>
      <c r="CP28" t="s">
        <v>348</v>
      </c>
      <c r="CQ28" t="s">
        <v>659</v>
      </c>
    </row>
    <row r="29" spans="1:95">
      <c r="A29" s="360" t="s">
        <v>1012</v>
      </c>
      <c r="B29" s="2" t="s">
        <v>214</v>
      </c>
      <c r="C29" t="s">
        <v>391</v>
      </c>
      <c r="D29" t="s">
        <v>391</v>
      </c>
      <c r="E29" t="s">
        <v>391</v>
      </c>
      <c r="F29" t="s">
        <v>391</v>
      </c>
      <c r="G29" t="s">
        <v>391</v>
      </c>
      <c r="H29" t="s">
        <v>391</v>
      </c>
      <c r="I29" t="s">
        <v>391</v>
      </c>
      <c r="J29" t="s">
        <v>348</v>
      </c>
      <c r="K29" t="s">
        <v>391</v>
      </c>
      <c r="L29" t="s">
        <v>391</v>
      </c>
      <c r="M29" t="s">
        <v>391</v>
      </c>
      <c r="N29" t="s">
        <v>391</v>
      </c>
      <c r="O29" t="s">
        <v>391</v>
      </c>
      <c r="P29" t="s">
        <v>391</v>
      </c>
      <c r="Q29" t="s">
        <v>391</v>
      </c>
      <c r="R29" t="s">
        <v>391</v>
      </c>
      <c r="S29" t="s">
        <v>391</v>
      </c>
      <c r="T29" t="s">
        <v>391</v>
      </c>
      <c r="U29" t="s">
        <v>391</v>
      </c>
      <c r="V29" t="s">
        <v>391</v>
      </c>
      <c r="W29" t="s">
        <v>391</v>
      </c>
      <c r="X29" t="s">
        <v>348</v>
      </c>
      <c r="Y29" t="s">
        <v>348</v>
      </c>
      <c r="Z29" t="s">
        <v>348</v>
      </c>
      <c r="AA29" t="s">
        <v>391</v>
      </c>
      <c r="AB29" t="s">
        <v>391</v>
      </c>
      <c r="AC29" t="s">
        <v>391</v>
      </c>
      <c r="AD29" t="s">
        <v>391</v>
      </c>
      <c r="AE29" t="s">
        <v>391</v>
      </c>
      <c r="AF29" t="s">
        <v>391</v>
      </c>
      <c r="AG29" t="s">
        <v>391</v>
      </c>
      <c r="AH29" t="s">
        <v>391</v>
      </c>
      <c r="AI29" t="s">
        <v>391</v>
      </c>
      <c r="AJ29" t="s">
        <v>348</v>
      </c>
      <c r="AK29" t="s">
        <v>348</v>
      </c>
      <c r="AL29" t="s">
        <v>348</v>
      </c>
      <c r="AM29" t="s">
        <v>348</v>
      </c>
      <c r="AN29" t="s">
        <v>348</v>
      </c>
      <c r="AO29" t="s">
        <v>348</v>
      </c>
      <c r="AP29" t="s">
        <v>348</v>
      </c>
      <c r="AQ29" t="s">
        <v>348</v>
      </c>
      <c r="AR29" t="s">
        <v>348</v>
      </c>
      <c r="AS29" t="s">
        <v>348</v>
      </c>
      <c r="AT29" t="s">
        <v>348</v>
      </c>
      <c r="AU29" t="s">
        <v>391</v>
      </c>
      <c r="AV29" t="s">
        <v>391</v>
      </c>
      <c r="AW29" t="s">
        <v>391</v>
      </c>
      <c r="AX29" t="s">
        <v>391</v>
      </c>
      <c r="AY29" t="s">
        <v>391</v>
      </c>
      <c r="AZ29" t="s">
        <v>391</v>
      </c>
      <c r="BA29" t="s">
        <v>391</v>
      </c>
      <c r="BB29" t="s">
        <v>391</v>
      </c>
      <c r="BC29" t="s">
        <v>391</v>
      </c>
      <c r="BD29" t="s">
        <v>391</v>
      </c>
      <c r="BE29" t="s">
        <v>391</v>
      </c>
      <c r="BF29" t="s">
        <v>391</v>
      </c>
      <c r="BG29" t="s">
        <v>391</v>
      </c>
      <c r="BH29" t="s">
        <v>348</v>
      </c>
      <c r="BI29" t="s">
        <v>348</v>
      </c>
      <c r="BJ29" t="s">
        <v>348</v>
      </c>
      <c r="BK29" t="s">
        <v>391</v>
      </c>
      <c r="BL29" t="s">
        <v>391</v>
      </c>
      <c r="BM29" t="s">
        <v>391</v>
      </c>
      <c r="BN29" t="s">
        <v>391</v>
      </c>
      <c r="BO29" t="s">
        <v>391</v>
      </c>
      <c r="BP29" t="s">
        <v>391</v>
      </c>
      <c r="BQ29" t="s">
        <v>391</v>
      </c>
      <c r="BR29" t="s">
        <v>659</v>
      </c>
      <c r="BS29" t="s">
        <v>391</v>
      </c>
      <c r="BT29" t="s">
        <v>391</v>
      </c>
      <c r="BU29" t="s">
        <v>348</v>
      </c>
      <c r="BV29" t="s">
        <v>348</v>
      </c>
      <c r="BW29" t="s">
        <v>348</v>
      </c>
      <c r="BX29" t="s">
        <v>348</v>
      </c>
      <c r="BY29" t="s">
        <v>348</v>
      </c>
      <c r="BZ29" t="s">
        <v>348</v>
      </c>
      <c r="CA29" t="s">
        <v>348</v>
      </c>
      <c r="CB29" t="s">
        <v>348</v>
      </c>
      <c r="CC29" t="s">
        <v>348</v>
      </c>
      <c r="CD29" t="s">
        <v>659</v>
      </c>
      <c r="CE29" t="s">
        <v>348</v>
      </c>
      <c r="CF29" t="s">
        <v>348</v>
      </c>
      <c r="CG29" t="s">
        <v>659</v>
      </c>
      <c r="CH29" t="s">
        <v>659</v>
      </c>
      <c r="CI29" t="s">
        <v>659</v>
      </c>
      <c r="CJ29" t="s">
        <v>348</v>
      </c>
      <c r="CK29" t="s">
        <v>659</v>
      </c>
      <c r="CL29" t="s">
        <v>659</v>
      </c>
      <c r="CM29" t="s">
        <v>659</v>
      </c>
      <c r="CN29" t="s">
        <v>659</v>
      </c>
      <c r="CO29" t="s">
        <v>659</v>
      </c>
      <c r="CP29" t="s">
        <v>348</v>
      </c>
      <c r="CQ29" t="s">
        <v>659</v>
      </c>
    </row>
    <row r="30" spans="1:95">
      <c r="A30" s="360" t="s">
        <v>1013</v>
      </c>
      <c r="B30" s="2" t="s">
        <v>256</v>
      </c>
      <c r="C30" t="s">
        <v>348</v>
      </c>
      <c r="D30" t="s">
        <v>348</v>
      </c>
      <c r="E30" t="s">
        <v>348</v>
      </c>
      <c r="F30" t="s">
        <v>348</v>
      </c>
      <c r="G30" t="s">
        <v>348</v>
      </c>
      <c r="H30" t="s">
        <v>348</v>
      </c>
      <c r="I30" t="s">
        <v>348</v>
      </c>
      <c r="J30" t="s">
        <v>348</v>
      </c>
      <c r="K30" t="s">
        <v>348</v>
      </c>
      <c r="L30" t="s">
        <v>348</v>
      </c>
      <c r="M30" t="s">
        <v>348</v>
      </c>
      <c r="N30" t="s">
        <v>348</v>
      </c>
      <c r="O30" t="s">
        <v>348</v>
      </c>
      <c r="P30" t="s">
        <v>348</v>
      </c>
      <c r="Q30" t="s">
        <v>348</v>
      </c>
      <c r="R30" t="s">
        <v>348</v>
      </c>
      <c r="S30" t="s">
        <v>348</v>
      </c>
      <c r="T30" t="s">
        <v>348</v>
      </c>
      <c r="U30" t="s">
        <v>348</v>
      </c>
      <c r="V30" t="s">
        <v>348</v>
      </c>
      <c r="W30" t="s">
        <v>348</v>
      </c>
      <c r="X30" t="s">
        <v>348</v>
      </c>
      <c r="Y30" t="s">
        <v>348</v>
      </c>
      <c r="Z30" t="s">
        <v>348</v>
      </c>
      <c r="AA30" t="s">
        <v>348</v>
      </c>
      <c r="AB30" t="s">
        <v>348</v>
      </c>
      <c r="AC30" t="s">
        <v>348</v>
      </c>
      <c r="AD30" t="s">
        <v>348</v>
      </c>
      <c r="AE30" t="s">
        <v>348</v>
      </c>
      <c r="AF30" t="s">
        <v>348</v>
      </c>
      <c r="AG30" t="s">
        <v>348</v>
      </c>
      <c r="AH30" t="s">
        <v>348</v>
      </c>
      <c r="AI30" t="s">
        <v>348</v>
      </c>
      <c r="AJ30" t="s">
        <v>348</v>
      </c>
      <c r="AK30" t="s">
        <v>348</v>
      </c>
      <c r="AL30" t="s">
        <v>348</v>
      </c>
      <c r="AM30" t="s">
        <v>348</v>
      </c>
      <c r="AN30" t="s">
        <v>348</v>
      </c>
      <c r="AO30" t="s">
        <v>348</v>
      </c>
      <c r="AP30" t="s">
        <v>348</v>
      </c>
      <c r="AQ30" t="s">
        <v>348</v>
      </c>
      <c r="AR30" t="s">
        <v>348</v>
      </c>
      <c r="AS30" t="s">
        <v>348</v>
      </c>
      <c r="AT30" t="s">
        <v>348</v>
      </c>
      <c r="AU30" t="s">
        <v>348</v>
      </c>
      <c r="AV30" t="s">
        <v>348</v>
      </c>
      <c r="AW30" t="s">
        <v>348</v>
      </c>
      <c r="AX30" t="s">
        <v>348</v>
      </c>
      <c r="AY30" t="s">
        <v>348</v>
      </c>
      <c r="AZ30" t="s">
        <v>348</v>
      </c>
      <c r="BA30" t="s">
        <v>348</v>
      </c>
      <c r="BB30" t="s">
        <v>348</v>
      </c>
      <c r="BC30" t="s">
        <v>348</v>
      </c>
      <c r="BD30" t="s">
        <v>348</v>
      </c>
      <c r="BE30" t="s">
        <v>348</v>
      </c>
      <c r="BF30" t="s">
        <v>348</v>
      </c>
      <c r="BG30" t="s">
        <v>348</v>
      </c>
      <c r="BH30" t="s">
        <v>348</v>
      </c>
      <c r="BI30" t="s">
        <v>348</v>
      </c>
      <c r="BJ30" t="s">
        <v>348</v>
      </c>
      <c r="BK30" t="s">
        <v>348</v>
      </c>
      <c r="BL30" t="s">
        <v>348</v>
      </c>
      <c r="BM30" t="s">
        <v>348</v>
      </c>
      <c r="BN30" t="s">
        <v>348</v>
      </c>
      <c r="BO30" t="s">
        <v>348</v>
      </c>
      <c r="BP30" t="s">
        <v>348</v>
      </c>
      <c r="BQ30" t="s">
        <v>348</v>
      </c>
      <c r="BR30" t="s">
        <v>659</v>
      </c>
      <c r="BS30" t="s">
        <v>348</v>
      </c>
      <c r="BT30" t="s">
        <v>348</v>
      </c>
      <c r="BU30" t="s">
        <v>348</v>
      </c>
      <c r="BV30" t="s">
        <v>348</v>
      </c>
      <c r="BW30" t="s">
        <v>348</v>
      </c>
      <c r="BX30" t="s">
        <v>348</v>
      </c>
      <c r="BY30" t="s">
        <v>348</v>
      </c>
      <c r="BZ30" t="s">
        <v>348</v>
      </c>
      <c r="CA30" t="s">
        <v>348</v>
      </c>
      <c r="CB30" t="s">
        <v>348</v>
      </c>
      <c r="CC30" t="s">
        <v>348</v>
      </c>
      <c r="CD30" t="s">
        <v>659</v>
      </c>
      <c r="CE30" t="s">
        <v>348</v>
      </c>
      <c r="CF30" t="s">
        <v>348</v>
      </c>
      <c r="CG30" t="s">
        <v>659</v>
      </c>
      <c r="CH30" t="s">
        <v>659</v>
      </c>
      <c r="CI30" t="s">
        <v>659</v>
      </c>
      <c r="CJ30" t="s">
        <v>348</v>
      </c>
      <c r="CK30" t="s">
        <v>659</v>
      </c>
      <c r="CL30" t="s">
        <v>659</v>
      </c>
      <c r="CM30" t="s">
        <v>659</v>
      </c>
      <c r="CN30" t="s">
        <v>659</v>
      </c>
      <c r="CO30" t="s">
        <v>659</v>
      </c>
      <c r="CP30" t="s">
        <v>348</v>
      </c>
      <c r="CQ30" t="s">
        <v>659</v>
      </c>
    </row>
    <row r="31" spans="1:95">
      <c r="A31" s="360" t="s">
        <v>1014</v>
      </c>
      <c r="B31" s="2" t="s">
        <v>342</v>
      </c>
      <c r="C31" t="s">
        <v>348</v>
      </c>
      <c r="D31" t="s">
        <v>348</v>
      </c>
      <c r="E31" t="s">
        <v>348</v>
      </c>
      <c r="F31" t="s">
        <v>348</v>
      </c>
      <c r="G31" t="s">
        <v>348</v>
      </c>
      <c r="H31" t="s">
        <v>348</v>
      </c>
      <c r="I31" t="s">
        <v>348</v>
      </c>
      <c r="J31" t="s">
        <v>348</v>
      </c>
      <c r="K31" t="s">
        <v>348</v>
      </c>
      <c r="L31" t="s">
        <v>348</v>
      </c>
      <c r="M31" t="s">
        <v>348</v>
      </c>
      <c r="N31" t="s">
        <v>348</v>
      </c>
      <c r="O31" t="s">
        <v>348</v>
      </c>
      <c r="P31" t="s">
        <v>348</v>
      </c>
      <c r="Q31" t="s">
        <v>348</v>
      </c>
      <c r="R31" t="s">
        <v>348</v>
      </c>
      <c r="S31" t="s">
        <v>348</v>
      </c>
      <c r="T31" t="s">
        <v>348</v>
      </c>
      <c r="U31" t="s">
        <v>348</v>
      </c>
      <c r="V31" t="s">
        <v>348</v>
      </c>
      <c r="W31" t="s">
        <v>348</v>
      </c>
      <c r="X31" t="s">
        <v>348</v>
      </c>
      <c r="Y31" t="s">
        <v>348</v>
      </c>
      <c r="Z31" t="s">
        <v>348</v>
      </c>
      <c r="AA31" t="s">
        <v>348</v>
      </c>
      <c r="AB31" t="s">
        <v>348</v>
      </c>
      <c r="AC31" t="s">
        <v>348</v>
      </c>
      <c r="AD31" t="s">
        <v>348</v>
      </c>
      <c r="AE31" t="s">
        <v>348</v>
      </c>
      <c r="AF31" t="s">
        <v>348</v>
      </c>
      <c r="AG31" t="s">
        <v>348</v>
      </c>
      <c r="AH31" t="s">
        <v>348</v>
      </c>
      <c r="AI31" t="s">
        <v>348</v>
      </c>
      <c r="AJ31" t="s">
        <v>348</v>
      </c>
      <c r="AK31" t="s">
        <v>348</v>
      </c>
      <c r="AL31" t="s">
        <v>348</v>
      </c>
      <c r="AM31" t="s">
        <v>348</v>
      </c>
      <c r="AN31" t="s">
        <v>348</v>
      </c>
      <c r="AO31" t="s">
        <v>348</v>
      </c>
      <c r="AP31" t="s">
        <v>348</v>
      </c>
      <c r="AQ31" t="s">
        <v>348</v>
      </c>
      <c r="AR31" t="s">
        <v>348</v>
      </c>
      <c r="AS31" t="s">
        <v>348</v>
      </c>
      <c r="AT31" t="s">
        <v>348</v>
      </c>
      <c r="AU31" t="s">
        <v>348</v>
      </c>
      <c r="AV31" t="s">
        <v>348</v>
      </c>
      <c r="AW31" t="s">
        <v>348</v>
      </c>
      <c r="AX31" t="s">
        <v>348</v>
      </c>
      <c r="AY31" t="s">
        <v>348</v>
      </c>
      <c r="AZ31" t="s">
        <v>348</v>
      </c>
      <c r="BA31" t="s">
        <v>348</v>
      </c>
      <c r="BB31" t="s">
        <v>348</v>
      </c>
      <c r="BC31" t="s">
        <v>348</v>
      </c>
      <c r="BD31" t="s">
        <v>348</v>
      </c>
      <c r="BE31" t="s">
        <v>348</v>
      </c>
      <c r="BF31" t="s">
        <v>348</v>
      </c>
      <c r="BG31" t="s">
        <v>348</v>
      </c>
      <c r="BH31" t="s">
        <v>348</v>
      </c>
      <c r="BI31" t="s">
        <v>348</v>
      </c>
      <c r="BJ31" t="s">
        <v>348</v>
      </c>
      <c r="BK31" t="s">
        <v>348</v>
      </c>
      <c r="BL31" t="s">
        <v>348</v>
      </c>
      <c r="BM31" t="s">
        <v>348</v>
      </c>
      <c r="BN31" t="s">
        <v>348</v>
      </c>
      <c r="BO31" t="s">
        <v>348</v>
      </c>
      <c r="BP31" t="s">
        <v>348</v>
      </c>
      <c r="BQ31" t="s">
        <v>348</v>
      </c>
      <c r="BR31" t="s">
        <v>659</v>
      </c>
      <c r="BS31" t="s">
        <v>348</v>
      </c>
      <c r="BT31" t="s">
        <v>348</v>
      </c>
      <c r="BU31" t="s">
        <v>348</v>
      </c>
      <c r="BV31" t="s">
        <v>348</v>
      </c>
      <c r="BW31" t="s">
        <v>348</v>
      </c>
      <c r="BX31" t="s">
        <v>348</v>
      </c>
      <c r="BY31" t="s">
        <v>348</v>
      </c>
      <c r="BZ31" t="s">
        <v>348</v>
      </c>
      <c r="CA31" t="s">
        <v>348</v>
      </c>
      <c r="CB31" t="s">
        <v>348</v>
      </c>
      <c r="CC31" t="s">
        <v>348</v>
      </c>
      <c r="CD31" t="s">
        <v>659</v>
      </c>
      <c r="CE31" t="s">
        <v>348</v>
      </c>
      <c r="CF31" t="s">
        <v>348</v>
      </c>
      <c r="CG31" t="s">
        <v>659</v>
      </c>
      <c r="CH31" t="s">
        <v>659</v>
      </c>
      <c r="CI31" t="s">
        <v>659</v>
      </c>
      <c r="CJ31" t="s">
        <v>348</v>
      </c>
      <c r="CK31" t="s">
        <v>659</v>
      </c>
      <c r="CL31" t="s">
        <v>659</v>
      </c>
      <c r="CM31" t="s">
        <v>659</v>
      </c>
      <c r="CN31" t="s">
        <v>659</v>
      </c>
      <c r="CO31" t="s">
        <v>659</v>
      </c>
      <c r="CP31" t="s">
        <v>348</v>
      </c>
      <c r="CQ31" t="s">
        <v>659</v>
      </c>
    </row>
    <row r="32" spans="1:95">
      <c r="A32" s="360" t="s">
        <v>1015</v>
      </c>
      <c r="B32" s="2" t="s">
        <v>257</v>
      </c>
      <c r="C32" t="s">
        <v>348</v>
      </c>
      <c r="D32" t="s">
        <v>348</v>
      </c>
      <c r="E32" t="s">
        <v>348</v>
      </c>
      <c r="F32" t="s">
        <v>348</v>
      </c>
      <c r="G32" t="s">
        <v>348</v>
      </c>
      <c r="H32" t="s">
        <v>348</v>
      </c>
      <c r="I32" t="s">
        <v>348</v>
      </c>
      <c r="J32" t="s">
        <v>348</v>
      </c>
      <c r="K32" t="s">
        <v>348</v>
      </c>
      <c r="L32" t="s">
        <v>348</v>
      </c>
      <c r="M32" t="s">
        <v>348</v>
      </c>
      <c r="N32" t="s">
        <v>348</v>
      </c>
      <c r="O32" t="s">
        <v>348</v>
      </c>
      <c r="P32" t="s">
        <v>348</v>
      </c>
      <c r="Q32" t="s">
        <v>348</v>
      </c>
      <c r="R32" t="s">
        <v>348</v>
      </c>
      <c r="S32" t="s">
        <v>348</v>
      </c>
      <c r="T32" t="s">
        <v>348</v>
      </c>
      <c r="U32" t="s">
        <v>348</v>
      </c>
      <c r="V32" t="s">
        <v>348</v>
      </c>
      <c r="W32" t="s">
        <v>348</v>
      </c>
      <c r="X32" t="s">
        <v>348</v>
      </c>
      <c r="Y32" t="s">
        <v>348</v>
      </c>
      <c r="Z32" t="s">
        <v>348</v>
      </c>
      <c r="AA32" t="s">
        <v>348</v>
      </c>
      <c r="AB32" t="s">
        <v>348</v>
      </c>
      <c r="AC32" t="s">
        <v>348</v>
      </c>
      <c r="AD32" t="s">
        <v>348</v>
      </c>
      <c r="AE32" t="s">
        <v>348</v>
      </c>
      <c r="AF32" t="s">
        <v>348</v>
      </c>
      <c r="AG32" t="s">
        <v>348</v>
      </c>
      <c r="AH32" t="s">
        <v>348</v>
      </c>
      <c r="AI32" t="s">
        <v>348</v>
      </c>
      <c r="AJ32" t="s">
        <v>348</v>
      </c>
      <c r="AK32" t="s">
        <v>348</v>
      </c>
      <c r="AL32" t="s">
        <v>348</v>
      </c>
      <c r="AM32" t="s">
        <v>348</v>
      </c>
      <c r="AN32" t="s">
        <v>348</v>
      </c>
      <c r="AO32" t="s">
        <v>348</v>
      </c>
      <c r="AP32" t="s">
        <v>348</v>
      </c>
      <c r="AQ32" t="s">
        <v>348</v>
      </c>
      <c r="AR32" t="s">
        <v>348</v>
      </c>
      <c r="AS32" t="s">
        <v>348</v>
      </c>
      <c r="AT32" t="s">
        <v>348</v>
      </c>
      <c r="AU32" t="s">
        <v>348</v>
      </c>
      <c r="AV32" t="s">
        <v>348</v>
      </c>
      <c r="AW32" t="s">
        <v>348</v>
      </c>
      <c r="AX32" t="s">
        <v>348</v>
      </c>
      <c r="AY32" t="s">
        <v>348</v>
      </c>
      <c r="AZ32" t="s">
        <v>348</v>
      </c>
      <c r="BA32" t="s">
        <v>348</v>
      </c>
      <c r="BB32" t="s">
        <v>348</v>
      </c>
      <c r="BC32" t="s">
        <v>348</v>
      </c>
      <c r="BD32" t="s">
        <v>348</v>
      </c>
      <c r="BE32" t="s">
        <v>348</v>
      </c>
      <c r="BF32" t="s">
        <v>348</v>
      </c>
      <c r="BG32" t="s">
        <v>348</v>
      </c>
      <c r="BH32" t="s">
        <v>348</v>
      </c>
      <c r="BI32" t="s">
        <v>348</v>
      </c>
      <c r="BJ32" t="s">
        <v>348</v>
      </c>
      <c r="BK32" t="s">
        <v>348</v>
      </c>
      <c r="BL32" t="s">
        <v>348</v>
      </c>
      <c r="BM32" t="s">
        <v>348</v>
      </c>
      <c r="BN32" t="s">
        <v>348</v>
      </c>
      <c r="BO32" t="s">
        <v>348</v>
      </c>
      <c r="BP32" t="s">
        <v>348</v>
      </c>
      <c r="BQ32" t="s">
        <v>348</v>
      </c>
      <c r="BR32" t="s">
        <v>659</v>
      </c>
      <c r="BS32" t="s">
        <v>348</v>
      </c>
      <c r="BT32" t="s">
        <v>348</v>
      </c>
      <c r="BU32" t="s">
        <v>348</v>
      </c>
      <c r="BV32" t="s">
        <v>348</v>
      </c>
      <c r="BW32" t="s">
        <v>348</v>
      </c>
      <c r="BX32" t="s">
        <v>348</v>
      </c>
      <c r="BY32" t="s">
        <v>348</v>
      </c>
      <c r="BZ32" t="s">
        <v>348</v>
      </c>
      <c r="CA32" t="s">
        <v>348</v>
      </c>
      <c r="CB32" t="s">
        <v>348</v>
      </c>
      <c r="CC32" t="s">
        <v>348</v>
      </c>
      <c r="CD32" t="s">
        <v>659</v>
      </c>
      <c r="CE32" t="s">
        <v>348</v>
      </c>
      <c r="CF32" t="s">
        <v>348</v>
      </c>
      <c r="CG32" t="s">
        <v>659</v>
      </c>
      <c r="CH32" t="s">
        <v>659</v>
      </c>
      <c r="CI32" t="s">
        <v>659</v>
      </c>
      <c r="CJ32" t="s">
        <v>348</v>
      </c>
      <c r="CK32" t="s">
        <v>659</v>
      </c>
      <c r="CL32" t="s">
        <v>659</v>
      </c>
      <c r="CM32" t="s">
        <v>659</v>
      </c>
      <c r="CN32" t="s">
        <v>659</v>
      </c>
      <c r="CO32" t="s">
        <v>659</v>
      </c>
      <c r="CP32" t="s">
        <v>348</v>
      </c>
      <c r="CQ32" t="s">
        <v>659</v>
      </c>
    </row>
    <row r="33" spans="1:95">
      <c r="A33" s="360" t="s">
        <v>1016</v>
      </c>
      <c r="B33" s="2" t="s">
        <v>258</v>
      </c>
      <c r="C33" t="s">
        <v>348</v>
      </c>
      <c r="D33" t="s">
        <v>348</v>
      </c>
      <c r="E33" t="s">
        <v>348</v>
      </c>
      <c r="F33" t="s">
        <v>348</v>
      </c>
      <c r="G33" t="s">
        <v>348</v>
      </c>
      <c r="H33" t="s">
        <v>348</v>
      </c>
      <c r="I33" t="s">
        <v>348</v>
      </c>
      <c r="J33" t="s">
        <v>348</v>
      </c>
      <c r="K33" t="s">
        <v>348</v>
      </c>
      <c r="L33" t="s">
        <v>348</v>
      </c>
      <c r="M33" t="s">
        <v>348</v>
      </c>
      <c r="N33" t="s">
        <v>348</v>
      </c>
      <c r="O33" t="s">
        <v>348</v>
      </c>
      <c r="P33" t="s">
        <v>348</v>
      </c>
      <c r="Q33" t="s">
        <v>348</v>
      </c>
      <c r="R33" t="s">
        <v>348</v>
      </c>
      <c r="S33" t="s">
        <v>348</v>
      </c>
      <c r="T33" t="s">
        <v>348</v>
      </c>
      <c r="U33" t="s">
        <v>348</v>
      </c>
      <c r="V33" t="s">
        <v>348</v>
      </c>
      <c r="W33" t="s">
        <v>348</v>
      </c>
      <c r="X33" t="s">
        <v>348</v>
      </c>
      <c r="Y33" t="s">
        <v>348</v>
      </c>
      <c r="Z33" t="s">
        <v>348</v>
      </c>
      <c r="AA33" t="s">
        <v>348</v>
      </c>
      <c r="AB33" t="s">
        <v>348</v>
      </c>
      <c r="AC33" t="s">
        <v>348</v>
      </c>
      <c r="AD33" t="s">
        <v>348</v>
      </c>
      <c r="AE33" t="s">
        <v>348</v>
      </c>
      <c r="AF33" t="s">
        <v>348</v>
      </c>
      <c r="AG33" t="s">
        <v>348</v>
      </c>
      <c r="AH33" t="s">
        <v>348</v>
      </c>
      <c r="AI33" t="s">
        <v>348</v>
      </c>
      <c r="AJ33" t="s">
        <v>348</v>
      </c>
      <c r="AK33" t="s">
        <v>348</v>
      </c>
      <c r="AL33" t="s">
        <v>348</v>
      </c>
      <c r="AM33" t="s">
        <v>348</v>
      </c>
      <c r="AN33" t="s">
        <v>348</v>
      </c>
      <c r="AO33" t="s">
        <v>348</v>
      </c>
      <c r="AP33" t="s">
        <v>348</v>
      </c>
      <c r="AQ33" t="s">
        <v>348</v>
      </c>
      <c r="AR33" t="s">
        <v>348</v>
      </c>
      <c r="AS33" t="s">
        <v>348</v>
      </c>
      <c r="AT33" t="s">
        <v>348</v>
      </c>
      <c r="AU33" t="s">
        <v>348</v>
      </c>
      <c r="AV33" t="s">
        <v>348</v>
      </c>
      <c r="AW33" t="s">
        <v>348</v>
      </c>
      <c r="AX33" t="s">
        <v>348</v>
      </c>
      <c r="AY33" t="s">
        <v>348</v>
      </c>
      <c r="AZ33" t="s">
        <v>348</v>
      </c>
      <c r="BA33" t="s">
        <v>348</v>
      </c>
      <c r="BB33" t="s">
        <v>348</v>
      </c>
      <c r="BC33" t="s">
        <v>348</v>
      </c>
      <c r="BD33" t="s">
        <v>348</v>
      </c>
      <c r="BE33" t="s">
        <v>348</v>
      </c>
      <c r="BF33" t="s">
        <v>348</v>
      </c>
      <c r="BG33" t="s">
        <v>348</v>
      </c>
      <c r="BH33" t="s">
        <v>348</v>
      </c>
      <c r="BI33" t="s">
        <v>348</v>
      </c>
      <c r="BJ33" t="s">
        <v>348</v>
      </c>
      <c r="BK33" t="s">
        <v>348</v>
      </c>
      <c r="BL33" t="s">
        <v>348</v>
      </c>
      <c r="BM33" t="s">
        <v>348</v>
      </c>
      <c r="BN33" t="s">
        <v>348</v>
      </c>
      <c r="BO33" t="s">
        <v>348</v>
      </c>
      <c r="BP33" t="s">
        <v>348</v>
      </c>
      <c r="BQ33" t="s">
        <v>348</v>
      </c>
      <c r="BR33" t="s">
        <v>659</v>
      </c>
      <c r="BS33" t="s">
        <v>348</v>
      </c>
      <c r="BT33" t="s">
        <v>348</v>
      </c>
      <c r="BU33" t="s">
        <v>348</v>
      </c>
      <c r="BV33" t="s">
        <v>348</v>
      </c>
      <c r="BW33" t="s">
        <v>348</v>
      </c>
      <c r="BX33" t="s">
        <v>348</v>
      </c>
      <c r="BY33" t="s">
        <v>348</v>
      </c>
      <c r="BZ33" t="s">
        <v>348</v>
      </c>
      <c r="CA33" t="s">
        <v>348</v>
      </c>
      <c r="CB33" t="s">
        <v>348</v>
      </c>
      <c r="CC33" t="s">
        <v>348</v>
      </c>
      <c r="CD33" t="s">
        <v>659</v>
      </c>
      <c r="CE33" t="s">
        <v>348</v>
      </c>
      <c r="CF33" t="s">
        <v>348</v>
      </c>
      <c r="CG33" t="s">
        <v>659</v>
      </c>
      <c r="CH33" t="s">
        <v>659</v>
      </c>
      <c r="CI33" t="s">
        <v>659</v>
      </c>
      <c r="CJ33" t="s">
        <v>348</v>
      </c>
      <c r="CK33" t="s">
        <v>659</v>
      </c>
      <c r="CL33" t="s">
        <v>659</v>
      </c>
      <c r="CM33" t="s">
        <v>659</v>
      </c>
      <c r="CN33" t="s">
        <v>659</v>
      </c>
      <c r="CO33" t="s">
        <v>659</v>
      </c>
      <c r="CP33" t="s">
        <v>348</v>
      </c>
      <c r="CQ33" t="s">
        <v>659</v>
      </c>
    </row>
    <row r="34" spans="1:95">
      <c r="A34" s="360" t="s">
        <v>1017</v>
      </c>
      <c r="B34" s="2" t="s">
        <v>340</v>
      </c>
      <c r="C34" t="s">
        <v>590</v>
      </c>
      <c r="D34" t="s">
        <v>590</v>
      </c>
      <c r="E34" t="s">
        <v>590</v>
      </c>
      <c r="F34" t="s">
        <v>348</v>
      </c>
      <c r="G34" t="s">
        <v>348</v>
      </c>
      <c r="H34" t="s">
        <v>348</v>
      </c>
      <c r="I34" t="s">
        <v>348</v>
      </c>
      <c r="J34" t="s">
        <v>348</v>
      </c>
      <c r="K34" t="s">
        <v>590</v>
      </c>
      <c r="L34" t="s">
        <v>590</v>
      </c>
      <c r="M34" t="s">
        <v>590</v>
      </c>
      <c r="N34" t="s">
        <v>590</v>
      </c>
      <c r="O34" t="s">
        <v>590</v>
      </c>
      <c r="P34" t="s">
        <v>590</v>
      </c>
      <c r="Q34" t="s">
        <v>590</v>
      </c>
      <c r="R34" t="s">
        <v>590</v>
      </c>
      <c r="S34" t="s">
        <v>590</v>
      </c>
      <c r="T34" t="s">
        <v>590</v>
      </c>
      <c r="W34" t="s">
        <v>348</v>
      </c>
      <c r="X34" t="s">
        <v>348</v>
      </c>
      <c r="Y34" t="s">
        <v>348</v>
      </c>
      <c r="Z34" t="s">
        <v>348</v>
      </c>
      <c r="AA34" t="s">
        <v>348</v>
      </c>
      <c r="AB34" t="s">
        <v>348</v>
      </c>
      <c r="AC34" t="s">
        <v>348</v>
      </c>
      <c r="AD34" t="s">
        <v>348</v>
      </c>
      <c r="AE34" t="s">
        <v>348</v>
      </c>
      <c r="AF34" t="s">
        <v>348</v>
      </c>
      <c r="AG34" t="s">
        <v>348</v>
      </c>
      <c r="AH34" t="s">
        <v>348</v>
      </c>
      <c r="AI34" t="s">
        <v>348</v>
      </c>
      <c r="AJ34" t="s">
        <v>348</v>
      </c>
      <c r="AK34" t="s">
        <v>348</v>
      </c>
      <c r="AL34" t="s">
        <v>348</v>
      </c>
      <c r="AM34" t="s">
        <v>348</v>
      </c>
      <c r="AN34" t="s">
        <v>348</v>
      </c>
      <c r="BL34" t="s">
        <v>348</v>
      </c>
      <c r="BM34" t="s">
        <v>348</v>
      </c>
      <c r="BR34" t="s">
        <v>1158</v>
      </c>
      <c r="BU34" t="s">
        <v>590</v>
      </c>
      <c r="BV34" t="s">
        <v>590</v>
      </c>
      <c r="BW34" t="s">
        <v>590</v>
      </c>
      <c r="BX34" t="s">
        <v>590</v>
      </c>
      <c r="BY34" t="s">
        <v>590</v>
      </c>
      <c r="BZ34" t="s">
        <v>590</v>
      </c>
      <c r="CA34" t="s">
        <v>590</v>
      </c>
      <c r="CB34" t="s">
        <v>590</v>
      </c>
      <c r="CC34" t="s">
        <v>590</v>
      </c>
      <c r="CE34" t="s">
        <v>590</v>
      </c>
      <c r="CF34" t="s">
        <v>590</v>
      </c>
      <c r="CG34" t="s">
        <v>1158</v>
      </c>
      <c r="CH34" t="s">
        <v>1158</v>
      </c>
      <c r="CK34" t="s">
        <v>659</v>
      </c>
      <c r="CL34" t="s">
        <v>659</v>
      </c>
      <c r="CM34" t="s">
        <v>659</v>
      </c>
      <c r="CN34" t="s">
        <v>659</v>
      </c>
      <c r="CO34" t="s">
        <v>1158</v>
      </c>
      <c r="CQ34" t="s">
        <v>1158</v>
      </c>
    </row>
    <row r="35" spans="1:95">
      <c r="A35" s="360" t="s">
        <v>1018</v>
      </c>
      <c r="B35" s="2" t="s">
        <v>259</v>
      </c>
      <c r="C35" t="s">
        <v>348</v>
      </c>
      <c r="D35" t="s">
        <v>348</v>
      </c>
      <c r="E35" t="s">
        <v>348</v>
      </c>
      <c r="F35" t="s">
        <v>348</v>
      </c>
      <c r="G35" t="s">
        <v>348</v>
      </c>
      <c r="H35" t="s">
        <v>348</v>
      </c>
      <c r="I35" t="s">
        <v>348</v>
      </c>
      <c r="J35" t="s">
        <v>348</v>
      </c>
      <c r="K35" t="s">
        <v>348</v>
      </c>
      <c r="L35" t="s">
        <v>348</v>
      </c>
      <c r="M35" t="s">
        <v>348</v>
      </c>
      <c r="N35" t="s">
        <v>348</v>
      </c>
      <c r="O35" t="s">
        <v>348</v>
      </c>
      <c r="P35" t="s">
        <v>348</v>
      </c>
      <c r="Q35" t="s">
        <v>348</v>
      </c>
      <c r="R35" t="s">
        <v>348</v>
      </c>
      <c r="S35" t="s">
        <v>348</v>
      </c>
      <c r="T35" t="s">
        <v>348</v>
      </c>
      <c r="U35" t="s">
        <v>348</v>
      </c>
      <c r="V35" t="s">
        <v>348</v>
      </c>
      <c r="W35" t="s">
        <v>348</v>
      </c>
      <c r="X35" t="s">
        <v>348</v>
      </c>
      <c r="Y35" t="s">
        <v>348</v>
      </c>
      <c r="Z35" t="s">
        <v>348</v>
      </c>
      <c r="AA35" t="s">
        <v>348</v>
      </c>
      <c r="AB35" t="s">
        <v>348</v>
      </c>
      <c r="AC35" t="s">
        <v>348</v>
      </c>
      <c r="AD35" t="s">
        <v>348</v>
      </c>
      <c r="AE35" t="s">
        <v>348</v>
      </c>
      <c r="AF35" t="s">
        <v>348</v>
      </c>
      <c r="AG35" t="s">
        <v>348</v>
      </c>
      <c r="AH35" t="s">
        <v>348</v>
      </c>
      <c r="AI35" t="s">
        <v>348</v>
      </c>
      <c r="AJ35" t="s">
        <v>348</v>
      </c>
      <c r="AK35" t="s">
        <v>348</v>
      </c>
      <c r="AL35" t="s">
        <v>348</v>
      </c>
      <c r="AM35" t="s">
        <v>348</v>
      </c>
      <c r="AN35" t="s">
        <v>348</v>
      </c>
      <c r="AO35" t="s">
        <v>348</v>
      </c>
      <c r="AP35" t="s">
        <v>348</v>
      </c>
      <c r="AQ35" t="s">
        <v>348</v>
      </c>
      <c r="AR35" t="s">
        <v>348</v>
      </c>
      <c r="AS35" t="s">
        <v>348</v>
      </c>
      <c r="AT35" t="s">
        <v>348</v>
      </c>
      <c r="AU35" t="s">
        <v>348</v>
      </c>
      <c r="AV35" t="s">
        <v>348</v>
      </c>
      <c r="AW35" t="s">
        <v>348</v>
      </c>
      <c r="AX35" t="s">
        <v>348</v>
      </c>
      <c r="AY35" t="s">
        <v>348</v>
      </c>
      <c r="AZ35" t="s">
        <v>348</v>
      </c>
      <c r="BA35" t="s">
        <v>348</v>
      </c>
      <c r="BB35" t="s">
        <v>348</v>
      </c>
      <c r="BC35" t="s">
        <v>348</v>
      </c>
      <c r="BD35" t="s">
        <v>348</v>
      </c>
      <c r="BE35" t="s">
        <v>348</v>
      </c>
      <c r="BF35" t="s">
        <v>348</v>
      </c>
      <c r="BG35" t="s">
        <v>348</v>
      </c>
      <c r="BH35" t="s">
        <v>348</v>
      </c>
      <c r="BI35" t="s">
        <v>348</v>
      </c>
      <c r="BJ35" t="s">
        <v>348</v>
      </c>
      <c r="BK35" t="s">
        <v>348</v>
      </c>
      <c r="BL35" t="s">
        <v>348</v>
      </c>
      <c r="BM35" t="s">
        <v>348</v>
      </c>
      <c r="BN35" t="s">
        <v>348</v>
      </c>
      <c r="BO35" t="s">
        <v>348</v>
      </c>
      <c r="BP35" t="s">
        <v>348</v>
      </c>
      <c r="BQ35" t="s">
        <v>348</v>
      </c>
      <c r="BR35" t="s">
        <v>659</v>
      </c>
      <c r="BS35" t="s">
        <v>348</v>
      </c>
      <c r="BT35" t="s">
        <v>348</v>
      </c>
      <c r="BU35" t="s">
        <v>348</v>
      </c>
      <c r="BV35" t="s">
        <v>348</v>
      </c>
      <c r="BW35" t="s">
        <v>348</v>
      </c>
      <c r="BX35" t="s">
        <v>348</v>
      </c>
      <c r="BY35" t="s">
        <v>348</v>
      </c>
      <c r="BZ35" t="s">
        <v>348</v>
      </c>
      <c r="CA35" t="s">
        <v>348</v>
      </c>
      <c r="CB35" t="s">
        <v>348</v>
      </c>
      <c r="CC35" t="s">
        <v>348</v>
      </c>
      <c r="CD35" t="s">
        <v>659</v>
      </c>
      <c r="CE35" t="s">
        <v>348</v>
      </c>
      <c r="CF35" t="s">
        <v>348</v>
      </c>
      <c r="CG35" t="s">
        <v>659</v>
      </c>
      <c r="CH35" t="s">
        <v>659</v>
      </c>
      <c r="CI35" t="s">
        <v>659</v>
      </c>
      <c r="CJ35" t="s">
        <v>348</v>
      </c>
      <c r="CK35" t="s">
        <v>659</v>
      </c>
      <c r="CL35" t="s">
        <v>659</v>
      </c>
      <c r="CM35" t="s">
        <v>659</v>
      </c>
      <c r="CN35" t="s">
        <v>659</v>
      </c>
      <c r="CO35" t="s">
        <v>659</v>
      </c>
      <c r="CP35" t="s">
        <v>348</v>
      </c>
      <c r="CQ35" t="s">
        <v>659</v>
      </c>
    </row>
    <row r="36" spans="1:95">
      <c r="A36" s="360" t="s">
        <v>1019</v>
      </c>
      <c r="B36" s="2" t="s">
        <v>260</v>
      </c>
      <c r="C36" t="s">
        <v>348</v>
      </c>
      <c r="D36" t="s">
        <v>348</v>
      </c>
      <c r="E36" t="s">
        <v>348</v>
      </c>
      <c r="F36" t="s">
        <v>348</v>
      </c>
      <c r="G36" t="s">
        <v>348</v>
      </c>
      <c r="H36" t="s">
        <v>348</v>
      </c>
      <c r="I36" t="s">
        <v>348</v>
      </c>
      <c r="J36" t="s">
        <v>348</v>
      </c>
      <c r="K36" t="s">
        <v>348</v>
      </c>
      <c r="L36" t="s">
        <v>348</v>
      </c>
      <c r="M36" t="s">
        <v>348</v>
      </c>
      <c r="N36" t="s">
        <v>348</v>
      </c>
      <c r="O36" t="s">
        <v>348</v>
      </c>
      <c r="P36" t="s">
        <v>348</v>
      </c>
      <c r="Q36" t="s">
        <v>348</v>
      </c>
      <c r="R36" t="s">
        <v>348</v>
      </c>
      <c r="S36" t="s">
        <v>348</v>
      </c>
      <c r="T36" t="s">
        <v>348</v>
      </c>
      <c r="U36" t="s">
        <v>348</v>
      </c>
      <c r="V36" t="s">
        <v>348</v>
      </c>
      <c r="W36" t="s">
        <v>348</v>
      </c>
      <c r="X36" t="s">
        <v>348</v>
      </c>
      <c r="Y36" t="s">
        <v>348</v>
      </c>
      <c r="Z36" t="s">
        <v>348</v>
      </c>
      <c r="AA36" t="s">
        <v>348</v>
      </c>
      <c r="AB36" t="s">
        <v>348</v>
      </c>
      <c r="AC36" t="s">
        <v>348</v>
      </c>
      <c r="AD36" t="s">
        <v>348</v>
      </c>
      <c r="AE36" t="s">
        <v>348</v>
      </c>
      <c r="AF36" t="s">
        <v>348</v>
      </c>
      <c r="AG36" t="s">
        <v>348</v>
      </c>
      <c r="AH36" t="s">
        <v>348</v>
      </c>
      <c r="AI36" t="s">
        <v>348</v>
      </c>
      <c r="AJ36" t="s">
        <v>348</v>
      </c>
      <c r="AK36" t="s">
        <v>348</v>
      </c>
      <c r="AL36" t="s">
        <v>348</v>
      </c>
      <c r="AM36" t="s">
        <v>348</v>
      </c>
      <c r="AN36" t="s">
        <v>348</v>
      </c>
      <c r="AO36" t="s">
        <v>348</v>
      </c>
      <c r="AP36" t="s">
        <v>348</v>
      </c>
      <c r="AQ36" t="s">
        <v>348</v>
      </c>
      <c r="AR36" t="s">
        <v>348</v>
      </c>
      <c r="AS36" t="s">
        <v>348</v>
      </c>
      <c r="AT36" t="s">
        <v>348</v>
      </c>
      <c r="AU36" t="s">
        <v>348</v>
      </c>
      <c r="AV36" t="s">
        <v>348</v>
      </c>
      <c r="AW36" t="s">
        <v>348</v>
      </c>
      <c r="AX36" t="s">
        <v>348</v>
      </c>
      <c r="AY36" t="s">
        <v>348</v>
      </c>
      <c r="AZ36" t="s">
        <v>348</v>
      </c>
      <c r="BA36" t="s">
        <v>348</v>
      </c>
      <c r="BB36" t="s">
        <v>348</v>
      </c>
      <c r="BC36" t="s">
        <v>348</v>
      </c>
      <c r="BD36" t="s">
        <v>348</v>
      </c>
      <c r="BE36" t="s">
        <v>348</v>
      </c>
      <c r="BF36" t="s">
        <v>348</v>
      </c>
      <c r="BG36" t="s">
        <v>348</v>
      </c>
      <c r="BH36" t="s">
        <v>348</v>
      </c>
      <c r="BI36" t="s">
        <v>348</v>
      </c>
      <c r="BJ36" t="s">
        <v>348</v>
      </c>
      <c r="BK36" t="s">
        <v>348</v>
      </c>
      <c r="BL36" t="s">
        <v>348</v>
      </c>
      <c r="BM36" t="s">
        <v>348</v>
      </c>
      <c r="BN36" t="s">
        <v>348</v>
      </c>
      <c r="BO36" t="s">
        <v>348</v>
      </c>
      <c r="BP36" t="s">
        <v>348</v>
      </c>
      <c r="BQ36" t="s">
        <v>348</v>
      </c>
      <c r="BR36" t="s">
        <v>659</v>
      </c>
      <c r="BS36" t="s">
        <v>348</v>
      </c>
      <c r="BT36" t="s">
        <v>348</v>
      </c>
      <c r="BU36" t="s">
        <v>348</v>
      </c>
      <c r="BV36" t="s">
        <v>348</v>
      </c>
      <c r="BW36" t="s">
        <v>348</v>
      </c>
      <c r="BX36" t="s">
        <v>348</v>
      </c>
      <c r="BY36" t="s">
        <v>348</v>
      </c>
      <c r="BZ36" t="s">
        <v>348</v>
      </c>
      <c r="CA36" t="s">
        <v>348</v>
      </c>
      <c r="CB36" t="s">
        <v>348</v>
      </c>
      <c r="CC36" t="s">
        <v>348</v>
      </c>
      <c r="CD36" t="s">
        <v>659</v>
      </c>
      <c r="CE36" t="s">
        <v>348</v>
      </c>
      <c r="CF36" t="s">
        <v>348</v>
      </c>
      <c r="CG36" t="s">
        <v>659</v>
      </c>
      <c r="CH36" t="s">
        <v>659</v>
      </c>
      <c r="CI36" t="s">
        <v>659</v>
      </c>
      <c r="CJ36" t="s">
        <v>348</v>
      </c>
      <c r="CK36" t="s">
        <v>659</v>
      </c>
      <c r="CL36" t="s">
        <v>659</v>
      </c>
      <c r="CM36" t="s">
        <v>659</v>
      </c>
      <c r="CN36" t="s">
        <v>659</v>
      </c>
      <c r="CO36" t="s">
        <v>659</v>
      </c>
      <c r="CP36" t="s">
        <v>348</v>
      </c>
      <c r="CQ36" t="s">
        <v>659</v>
      </c>
    </row>
    <row r="37" spans="1:95">
      <c r="A37" s="360" t="s">
        <v>1020</v>
      </c>
      <c r="B37" s="2" t="s">
        <v>261</v>
      </c>
      <c r="C37" t="s">
        <v>348</v>
      </c>
      <c r="D37" t="s">
        <v>348</v>
      </c>
      <c r="E37" t="s">
        <v>348</v>
      </c>
      <c r="F37" t="s">
        <v>348</v>
      </c>
      <c r="G37" t="s">
        <v>348</v>
      </c>
      <c r="H37" t="s">
        <v>348</v>
      </c>
      <c r="I37" t="s">
        <v>348</v>
      </c>
      <c r="J37" t="s">
        <v>348</v>
      </c>
      <c r="K37" t="s">
        <v>348</v>
      </c>
      <c r="L37" t="s">
        <v>348</v>
      </c>
      <c r="M37" t="s">
        <v>348</v>
      </c>
      <c r="N37" t="s">
        <v>348</v>
      </c>
      <c r="O37" t="s">
        <v>348</v>
      </c>
      <c r="P37" t="s">
        <v>348</v>
      </c>
      <c r="Q37" t="s">
        <v>348</v>
      </c>
      <c r="R37" t="s">
        <v>348</v>
      </c>
      <c r="S37" t="s">
        <v>348</v>
      </c>
      <c r="T37" t="s">
        <v>348</v>
      </c>
      <c r="U37" t="s">
        <v>348</v>
      </c>
      <c r="V37" t="s">
        <v>348</v>
      </c>
      <c r="W37" t="s">
        <v>348</v>
      </c>
      <c r="X37" t="s">
        <v>348</v>
      </c>
      <c r="Y37" t="s">
        <v>348</v>
      </c>
      <c r="Z37" t="s">
        <v>348</v>
      </c>
      <c r="AA37" t="s">
        <v>348</v>
      </c>
      <c r="AB37" t="s">
        <v>348</v>
      </c>
      <c r="AC37" t="s">
        <v>348</v>
      </c>
      <c r="AD37" t="s">
        <v>348</v>
      </c>
      <c r="AE37" t="s">
        <v>348</v>
      </c>
      <c r="AF37" t="s">
        <v>348</v>
      </c>
      <c r="AG37" t="s">
        <v>348</v>
      </c>
      <c r="AH37" t="s">
        <v>348</v>
      </c>
      <c r="AI37" t="s">
        <v>348</v>
      </c>
      <c r="AJ37" t="s">
        <v>348</v>
      </c>
      <c r="AK37" t="s">
        <v>348</v>
      </c>
      <c r="AL37" t="s">
        <v>348</v>
      </c>
      <c r="AM37" t="s">
        <v>348</v>
      </c>
      <c r="AN37" t="s">
        <v>348</v>
      </c>
      <c r="AO37" t="s">
        <v>348</v>
      </c>
      <c r="AP37" t="s">
        <v>348</v>
      </c>
      <c r="AQ37" t="s">
        <v>348</v>
      </c>
      <c r="AR37" t="s">
        <v>348</v>
      </c>
      <c r="AS37" t="s">
        <v>348</v>
      </c>
      <c r="AT37" t="s">
        <v>348</v>
      </c>
      <c r="AU37" t="s">
        <v>348</v>
      </c>
      <c r="AV37" t="s">
        <v>348</v>
      </c>
      <c r="AW37" t="s">
        <v>348</v>
      </c>
      <c r="AX37" t="s">
        <v>348</v>
      </c>
      <c r="AY37" t="s">
        <v>348</v>
      </c>
      <c r="AZ37" t="s">
        <v>348</v>
      </c>
      <c r="BA37" t="s">
        <v>348</v>
      </c>
      <c r="BB37" t="s">
        <v>348</v>
      </c>
      <c r="BC37" t="s">
        <v>348</v>
      </c>
      <c r="BD37" t="s">
        <v>348</v>
      </c>
      <c r="BE37" t="s">
        <v>348</v>
      </c>
      <c r="BF37" t="s">
        <v>348</v>
      </c>
      <c r="BG37" t="s">
        <v>348</v>
      </c>
      <c r="BH37" t="s">
        <v>348</v>
      </c>
      <c r="BI37" t="s">
        <v>348</v>
      </c>
      <c r="BJ37" t="s">
        <v>348</v>
      </c>
      <c r="BK37" t="s">
        <v>348</v>
      </c>
      <c r="BL37" t="s">
        <v>348</v>
      </c>
      <c r="BM37" t="s">
        <v>348</v>
      </c>
      <c r="BN37" t="s">
        <v>348</v>
      </c>
      <c r="BO37" t="s">
        <v>348</v>
      </c>
      <c r="BP37" t="s">
        <v>348</v>
      </c>
      <c r="BQ37" t="s">
        <v>348</v>
      </c>
      <c r="BR37" t="s">
        <v>659</v>
      </c>
      <c r="BS37" t="s">
        <v>348</v>
      </c>
      <c r="BT37" t="s">
        <v>348</v>
      </c>
      <c r="BU37" t="s">
        <v>348</v>
      </c>
      <c r="BV37" t="s">
        <v>348</v>
      </c>
      <c r="BW37" t="s">
        <v>348</v>
      </c>
      <c r="BX37" t="s">
        <v>348</v>
      </c>
      <c r="BY37" t="s">
        <v>348</v>
      </c>
      <c r="BZ37" t="s">
        <v>348</v>
      </c>
      <c r="CA37" t="s">
        <v>348</v>
      </c>
      <c r="CB37" t="s">
        <v>348</v>
      </c>
      <c r="CC37" t="s">
        <v>348</v>
      </c>
      <c r="CD37" t="s">
        <v>659</v>
      </c>
      <c r="CE37" t="s">
        <v>348</v>
      </c>
      <c r="CF37" t="s">
        <v>348</v>
      </c>
      <c r="CG37" t="s">
        <v>659</v>
      </c>
      <c r="CH37" t="s">
        <v>659</v>
      </c>
      <c r="CI37" t="s">
        <v>659</v>
      </c>
      <c r="CJ37" t="s">
        <v>348</v>
      </c>
      <c r="CK37" t="s">
        <v>659</v>
      </c>
      <c r="CL37" t="s">
        <v>659</v>
      </c>
      <c r="CM37" t="s">
        <v>659</v>
      </c>
      <c r="CN37" t="s">
        <v>659</v>
      </c>
      <c r="CO37" t="s">
        <v>659</v>
      </c>
      <c r="CP37" t="s">
        <v>348</v>
      </c>
      <c r="CQ37" t="s">
        <v>659</v>
      </c>
    </row>
    <row r="38" spans="1:95">
      <c r="A38" s="360" t="s">
        <v>1021</v>
      </c>
      <c r="B38" s="2" t="s">
        <v>331</v>
      </c>
      <c r="C38" t="s">
        <v>389</v>
      </c>
      <c r="D38" t="s">
        <v>389</v>
      </c>
      <c r="E38" t="s">
        <v>389</v>
      </c>
      <c r="F38" t="s">
        <v>389</v>
      </c>
      <c r="G38" t="s">
        <v>389</v>
      </c>
      <c r="H38" t="s">
        <v>389</v>
      </c>
      <c r="I38" t="s">
        <v>389</v>
      </c>
      <c r="J38" t="s">
        <v>389</v>
      </c>
      <c r="K38" t="s">
        <v>389</v>
      </c>
      <c r="L38" t="s">
        <v>389</v>
      </c>
      <c r="M38" t="s">
        <v>389</v>
      </c>
      <c r="N38" t="s">
        <v>389</v>
      </c>
      <c r="O38" t="s">
        <v>389</v>
      </c>
      <c r="P38" t="s">
        <v>389</v>
      </c>
      <c r="Q38" t="s">
        <v>389</v>
      </c>
      <c r="R38" t="s">
        <v>389</v>
      </c>
      <c r="S38" t="s">
        <v>389</v>
      </c>
      <c r="T38" t="s">
        <v>389</v>
      </c>
      <c r="U38" t="s">
        <v>389</v>
      </c>
      <c r="V38" t="s">
        <v>389</v>
      </c>
      <c r="W38" t="s">
        <v>389</v>
      </c>
      <c r="X38" t="s">
        <v>389</v>
      </c>
      <c r="Y38" t="s">
        <v>389</v>
      </c>
      <c r="Z38" t="s">
        <v>389</v>
      </c>
      <c r="AA38" t="s">
        <v>389</v>
      </c>
      <c r="AB38" t="s">
        <v>389</v>
      </c>
      <c r="AC38" t="s">
        <v>389</v>
      </c>
      <c r="AD38" t="s">
        <v>389</v>
      </c>
      <c r="AE38" t="s">
        <v>389</v>
      </c>
      <c r="AF38" t="s">
        <v>389</v>
      </c>
      <c r="AG38" t="s">
        <v>389</v>
      </c>
      <c r="AH38" t="s">
        <v>389</v>
      </c>
      <c r="AI38" t="s">
        <v>389</v>
      </c>
      <c r="AJ38" t="s">
        <v>389</v>
      </c>
      <c r="AK38" t="s">
        <v>389</v>
      </c>
      <c r="AL38" t="s">
        <v>389</v>
      </c>
      <c r="AM38" t="s">
        <v>389</v>
      </c>
      <c r="AN38" t="s">
        <v>389</v>
      </c>
      <c r="AO38" t="s">
        <v>389</v>
      </c>
      <c r="AP38" t="s">
        <v>389</v>
      </c>
      <c r="AQ38" t="s">
        <v>389</v>
      </c>
      <c r="AR38" t="s">
        <v>389</v>
      </c>
      <c r="AS38" t="s">
        <v>389</v>
      </c>
      <c r="AT38" t="s">
        <v>389</v>
      </c>
      <c r="AU38" t="s">
        <v>389</v>
      </c>
      <c r="AV38" t="s">
        <v>389</v>
      </c>
      <c r="AW38" t="s">
        <v>389</v>
      </c>
      <c r="AX38" t="s">
        <v>389</v>
      </c>
      <c r="AY38" t="s">
        <v>389</v>
      </c>
      <c r="AZ38" t="s">
        <v>389</v>
      </c>
      <c r="BA38" t="s">
        <v>389</v>
      </c>
      <c r="BB38" t="s">
        <v>389</v>
      </c>
      <c r="BC38" t="s">
        <v>389</v>
      </c>
      <c r="BD38" t="s">
        <v>389</v>
      </c>
      <c r="BE38" t="s">
        <v>389</v>
      </c>
      <c r="BF38" t="s">
        <v>389</v>
      </c>
      <c r="BG38" t="s">
        <v>389</v>
      </c>
      <c r="BH38" t="s">
        <v>389</v>
      </c>
      <c r="BI38" t="s">
        <v>389</v>
      </c>
      <c r="BJ38" t="s">
        <v>389</v>
      </c>
      <c r="BK38" t="s">
        <v>389</v>
      </c>
      <c r="BL38" t="s">
        <v>389</v>
      </c>
      <c r="BM38" t="s">
        <v>389</v>
      </c>
      <c r="BN38" t="s">
        <v>389</v>
      </c>
      <c r="BO38" t="s">
        <v>389</v>
      </c>
      <c r="BP38" t="s">
        <v>389</v>
      </c>
      <c r="BQ38" t="s">
        <v>389</v>
      </c>
      <c r="BR38" t="s">
        <v>1156</v>
      </c>
      <c r="BS38" t="s">
        <v>389</v>
      </c>
      <c r="BT38" t="s">
        <v>389</v>
      </c>
      <c r="BU38" t="s">
        <v>389</v>
      </c>
      <c r="BV38" t="s">
        <v>389</v>
      </c>
      <c r="BW38" t="s">
        <v>389</v>
      </c>
      <c r="BX38" t="s">
        <v>389</v>
      </c>
      <c r="BY38" t="s">
        <v>389</v>
      </c>
      <c r="BZ38" t="s">
        <v>389</v>
      </c>
      <c r="CA38" t="s">
        <v>389</v>
      </c>
      <c r="CB38" t="s">
        <v>389</v>
      </c>
      <c r="CC38" t="s">
        <v>389</v>
      </c>
      <c r="CD38" t="s">
        <v>1156</v>
      </c>
      <c r="CE38" t="s">
        <v>389</v>
      </c>
      <c r="CF38" t="s">
        <v>389</v>
      </c>
      <c r="CG38" t="s">
        <v>1156</v>
      </c>
      <c r="CH38" t="s">
        <v>1156</v>
      </c>
      <c r="CI38" t="s">
        <v>1156</v>
      </c>
      <c r="CJ38" t="s">
        <v>389</v>
      </c>
      <c r="CK38" t="s">
        <v>1156</v>
      </c>
      <c r="CL38" t="s">
        <v>1156</v>
      </c>
      <c r="CM38" t="s">
        <v>1156</v>
      </c>
      <c r="CN38" t="s">
        <v>1156</v>
      </c>
      <c r="CO38" t="s">
        <v>1156</v>
      </c>
      <c r="CP38" t="s">
        <v>389</v>
      </c>
      <c r="CQ38" t="s">
        <v>1156</v>
      </c>
    </row>
    <row r="39" spans="1:95">
      <c r="A39" s="360" t="s">
        <v>1022</v>
      </c>
      <c r="B39" s="2" t="s">
        <v>217</v>
      </c>
      <c r="C39" t="s">
        <v>348</v>
      </c>
      <c r="D39" t="s">
        <v>348</v>
      </c>
      <c r="E39" t="s">
        <v>348</v>
      </c>
      <c r="F39" t="s">
        <v>348</v>
      </c>
      <c r="G39" t="s">
        <v>348</v>
      </c>
      <c r="H39" t="s">
        <v>348</v>
      </c>
      <c r="I39" t="s">
        <v>348</v>
      </c>
      <c r="J39" t="s">
        <v>348</v>
      </c>
      <c r="K39" t="s">
        <v>348</v>
      </c>
      <c r="L39" t="s">
        <v>348</v>
      </c>
      <c r="M39" t="s">
        <v>348</v>
      </c>
      <c r="N39" t="s">
        <v>348</v>
      </c>
      <c r="O39" t="s">
        <v>348</v>
      </c>
      <c r="P39" t="s">
        <v>348</v>
      </c>
      <c r="Q39" t="s">
        <v>348</v>
      </c>
      <c r="R39" t="s">
        <v>348</v>
      </c>
      <c r="S39" t="s">
        <v>348</v>
      </c>
      <c r="T39" t="s">
        <v>348</v>
      </c>
      <c r="U39" t="s">
        <v>348</v>
      </c>
      <c r="V39" t="s">
        <v>348</v>
      </c>
      <c r="W39" t="s">
        <v>348</v>
      </c>
      <c r="X39" t="s">
        <v>348</v>
      </c>
      <c r="Y39" t="s">
        <v>348</v>
      </c>
      <c r="Z39" t="s">
        <v>348</v>
      </c>
      <c r="AA39" t="s">
        <v>348</v>
      </c>
      <c r="AB39" t="s">
        <v>348</v>
      </c>
      <c r="AC39" t="s">
        <v>348</v>
      </c>
      <c r="AD39" t="s">
        <v>348</v>
      </c>
      <c r="AE39" t="s">
        <v>348</v>
      </c>
      <c r="AF39" t="s">
        <v>348</v>
      </c>
      <c r="AG39" t="s">
        <v>348</v>
      </c>
      <c r="AH39" t="s">
        <v>348</v>
      </c>
      <c r="AI39" t="s">
        <v>348</v>
      </c>
      <c r="AJ39" t="s">
        <v>348</v>
      </c>
      <c r="AK39" t="s">
        <v>348</v>
      </c>
      <c r="AL39" t="s">
        <v>348</v>
      </c>
      <c r="AM39" t="s">
        <v>348</v>
      </c>
      <c r="AN39" t="s">
        <v>348</v>
      </c>
      <c r="AO39" t="s">
        <v>348</v>
      </c>
      <c r="AP39" t="s">
        <v>348</v>
      </c>
      <c r="AQ39" t="s">
        <v>348</v>
      </c>
      <c r="AR39" t="s">
        <v>348</v>
      </c>
      <c r="AS39" t="s">
        <v>348</v>
      </c>
      <c r="AT39" t="s">
        <v>348</v>
      </c>
      <c r="AU39" t="s">
        <v>348</v>
      </c>
      <c r="AV39" t="s">
        <v>348</v>
      </c>
      <c r="AW39" t="s">
        <v>348</v>
      </c>
      <c r="AX39" t="s">
        <v>348</v>
      </c>
      <c r="AY39" t="s">
        <v>348</v>
      </c>
      <c r="AZ39" t="s">
        <v>348</v>
      </c>
      <c r="BA39" t="s">
        <v>348</v>
      </c>
      <c r="BB39" t="s">
        <v>348</v>
      </c>
      <c r="BC39" t="s">
        <v>348</v>
      </c>
      <c r="BD39" t="s">
        <v>348</v>
      </c>
      <c r="BE39" t="s">
        <v>348</v>
      </c>
      <c r="BF39" t="s">
        <v>348</v>
      </c>
      <c r="BG39" t="s">
        <v>348</v>
      </c>
      <c r="BH39" t="s">
        <v>348</v>
      </c>
      <c r="BI39" t="s">
        <v>348</v>
      </c>
      <c r="BJ39" t="s">
        <v>348</v>
      </c>
      <c r="BK39" t="s">
        <v>348</v>
      </c>
      <c r="BL39" t="s">
        <v>348</v>
      </c>
      <c r="BM39" t="s">
        <v>348</v>
      </c>
      <c r="BN39" t="s">
        <v>348</v>
      </c>
      <c r="BO39" t="s">
        <v>348</v>
      </c>
      <c r="BP39" t="s">
        <v>348</v>
      </c>
      <c r="BQ39" t="s">
        <v>348</v>
      </c>
      <c r="BR39" t="s">
        <v>659</v>
      </c>
      <c r="BS39" t="s">
        <v>348</v>
      </c>
      <c r="BT39" t="s">
        <v>348</v>
      </c>
      <c r="BU39" t="s">
        <v>348</v>
      </c>
      <c r="BV39" t="s">
        <v>348</v>
      </c>
      <c r="BW39" t="s">
        <v>348</v>
      </c>
      <c r="BX39" t="s">
        <v>348</v>
      </c>
      <c r="BY39" t="s">
        <v>348</v>
      </c>
      <c r="BZ39" t="s">
        <v>348</v>
      </c>
      <c r="CA39" t="s">
        <v>348</v>
      </c>
      <c r="CB39" t="s">
        <v>348</v>
      </c>
      <c r="CC39" t="s">
        <v>348</v>
      </c>
      <c r="CD39" t="s">
        <v>659</v>
      </c>
      <c r="CE39" t="s">
        <v>348</v>
      </c>
      <c r="CF39" t="s">
        <v>348</v>
      </c>
      <c r="CG39" t="s">
        <v>659</v>
      </c>
      <c r="CH39" t="s">
        <v>659</v>
      </c>
      <c r="CI39" t="s">
        <v>659</v>
      </c>
      <c r="CJ39" t="s">
        <v>348</v>
      </c>
      <c r="CK39" t="s">
        <v>659</v>
      </c>
      <c r="CL39" t="s">
        <v>659</v>
      </c>
      <c r="CM39" t="s">
        <v>659</v>
      </c>
      <c r="CN39" t="s">
        <v>659</v>
      </c>
      <c r="CO39" t="s">
        <v>659</v>
      </c>
      <c r="CP39" t="s">
        <v>348</v>
      </c>
      <c r="CQ39" t="s">
        <v>659</v>
      </c>
    </row>
    <row r="40" spans="1:95">
      <c r="A40" s="360" t="s">
        <v>1023</v>
      </c>
      <c r="B40" s="2" t="s">
        <v>338</v>
      </c>
      <c r="C40" t="s">
        <v>390</v>
      </c>
      <c r="D40" t="s">
        <v>390</v>
      </c>
      <c r="E40" t="s">
        <v>390</v>
      </c>
      <c r="F40" t="s">
        <v>390</v>
      </c>
      <c r="G40" t="s">
        <v>390</v>
      </c>
      <c r="H40" t="s">
        <v>390</v>
      </c>
      <c r="I40" t="s">
        <v>390</v>
      </c>
      <c r="J40" t="s">
        <v>390</v>
      </c>
      <c r="K40" t="s">
        <v>390</v>
      </c>
      <c r="L40" t="s">
        <v>390</v>
      </c>
      <c r="M40" t="s">
        <v>390</v>
      </c>
      <c r="N40" t="s">
        <v>390</v>
      </c>
      <c r="O40" t="s">
        <v>390</v>
      </c>
      <c r="P40" t="s">
        <v>390</v>
      </c>
      <c r="Q40" t="s">
        <v>390</v>
      </c>
      <c r="R40" t="s">
        <v>390</v>
      </c>
      <c r="S40" t="s">
        <v>390</v>
      </c>
      <c r="T40" t="s">
        <v>390</v>
      </c>
      <c r="U40" t="s">
        <v>390</v>
      </c>
      <c r="V40" t="s">
        <v>390</v>
      </c>
      <c r="W40" t="s">
        <v>390</v>
      </c>
      <c r="X40" t="s">
        <v>390</v>
      </c>
      <c r="Y40" t="s">
        <v>390</v>
      </c>
      <c r="Z40" t="s">
        <v>390</v>
      </c>
      <c r="AA40" t="s">
        <v>390</v>
      </c>
      <c r="AB40" t="s">
        <v>390</v>
      </c>
      <c r="AC40" t="s">
        <v>390</v>
      </c>
      <c r="AD40" t="s">
        <v>390</v>
      </c>
      <c r="AE40" t="s">
        <v>390</v>
      </c>
      <c r="AF40" t="s">
        <v>390</v>
      </c>
      <c r="AG40" t="s">
        <v>390</v>
      </c>
      <c r="AH40" t="s">
        <v>390</v>
      </c>
      <c r="AI40" t="s">
        <v>390</v>
      </c>
      <c r="AJ40" t="s">
        <v>390</v>
      </c>
      <c r="AK40" t="s">
        <v>390</v>
      </c>
      <c r="AL40" t="s">
        <v>390</v>
      </c>
      <c r="AM40" t="s">
        <v>390</v>
      </c>
      <c r="AN40" t="s">
        <v>390</v>
      </c>
      <c r="AO40" t="s">
        <v>390</v>
      </c>
      <c r="AP40" t="s">
        <v>390</v>
      </c>
      <c r="AQ40" t="s">
        <v>390</v>
      </c>
      <c r="AR40" t="s">
        <v>390</v>
      </c>
      <c r="AS40" t="s">
        <v>390</v>
      </c>
      <c r="AT40" t="s">
        <v>390</v>
      </c>
      <c r="AU40" t="s">
        <v>390</v>
      </c>
      <c r="AV40" t="s">
        <v>390</v>
      </c>
      <c r="AW40" t="s">
        <v>390</v>
      </c>
      <c r="AX40" t="s">
        <v>390</v>
      </c>
      <c r="AY40" t="s">
        <v>390</v>
      </c>
      <c r="AZ40" t="s">
        <v>390</v>
      </c>
      <c r="BA40" t="s">
        <v>390</v>
      </c>
      <c r="BB40" t="s">
        <v>390</v>
      </c>
      <c r="BC40" t="s">
        <v>390</v>
      </c>
      <c r="BD40" t="s">
        <v>390</v>
      </c>
      <c r="BE40" t="s">
        <v>390</v>
      </c>
      <c r="BF40" t="s">
        <v>390</v>
      </c>
      <c r="BG40" t="s">
        <v>390</v>
      </c>
      <c r="BH40" t="s">
        <v>390</v>
      </c>
      <c r="BI40" t="s">
        <v>390</v>
      </c>
      <c r="BJ40" t="s">
        <v>390</v>
      </c>
      <c r="BK40" t="s">
        <v>390</v>
      </c>
      <c r="BL40" t="s">
        <v>390</v>
      </c>
      <c r="BM40" t="s">
        <v>390</v>
      </c>
      <c r="BN40" t="s">
        <v>390</v>
      </c>
      <c r="BO40" t="s">
        <v>390</v>
      </c>
      <c r="BP40" t="s">
        <v>390</v>
      </c>
      <c r="BQ40" t="s">
        <v>390</v>
      </c>
      <c r="BR40" t="s">
        <v>1157</v>
      </c>
      <c r="BS40" t="s">
        <v>390</v>
      </c>
      <c r="BT40" t="s">
        <v>390</v>
      </c>
      <c r="BU40" t="s">
        <v>390</v>
      </c>
      <c r="BV40" t="s">
        <v>390</v>
      </c>
      <c r="BW40" t="s">
        <v>390</v>
      </c>
      <c r="BX40" t="s">
        <v>390</v>
      </c>
      <c r="BY40" t="s">
        <v>390</v>
      </c>
      <c r="BZ40" t="s">
        <v>390</v>
      </c>
      <c r="CA40" t="s">
        <v>390</v>
      </c>
      <c r="CB40" t="s">
        <v>390</v>
      </c>
      <c r="CC40" t="s">
        <v>390</v>
      </c>
      <c r="CD40" t="s">
        <v>1157</v>
      </c>
      <c r="CE40" t="s">
        <v>390</v>
      </c>
      <c r="CF40" t="s">
        <v>390</v>
      </c>
      <c r="CG40" t="s">
        <v>1157</v>
      </c>
      <c r="CH40" t="s">
        <v>1157</v>
      </c>
      <c r="CI40" t="s">
        <v>1157</v>
      </c>
      <c r="CJ40" t="s">
        <v>390</v>
      </c>
      <c r="CK40" t="s">
        <v>1157</v>
      </c>
      <c r="CL40" t="s">
        <v>1157</v>
      </c>
      <c r="CM40" t="s">
        <v>1157</v>
      </c>
      <c r="CN40" t="s">
        <v>1157</v>
      </c>
      <c r="CO40" t="s">
        <v>1157</v>
      </c>
      <c r="CP40" t="s">
        <v>390</v>
      </c>
      <c r="CQ40" t="s">
        <v>1157</v>
      </c>
    </row>
    <row r="41" spans="1:95">
      <c r="A41" s="360" t="s">
        <v>1024</v>
      </c>
      <c r="B41" s="2" t="s">
        <v>350</v>
      </c>
      <c r="C41" t="s">
        <v>348</v>
      </c>
      <c r="D41" t="s">
        <v>348</v>
      </c>
      <c r="E41" t="s">
        <v>348</v>
      </c>
      <c r="F41" t="s">
        <v>348</v>
      </c>
      <c r="G41" t="s">
        <v>348</v>
      </c>
      <c r="H41" t="s">
        <v>348</v>
      </c>
      <c r="I41" t="s">
        <v>348</v>
      </c>
      <c r="J41" t="s">
        <v>348</v>
      </c>
      <c r="K41" t="s">
        <v>348</v>
      </c>
      <c r="L41" t="s">
        <v>348</v>
      </c>
      <c r="M41" t="s">
        <v>348</v>
      </c>
      <c r="N41" t="s">
        <v>348</v>
      </c>
      <c r="O41" t="s">
        <v>348</v>
      </c>
      <c r="P41" t="s">
        <v>348</v>
      </c>
      <c r="Q41" t="s">
        <v>348</v>
      </c>
      <c r="R41" t="s">
        <v>348</v>
      </c>
      <c r="S41" t="s">
        <v>348</v>
      </c>
      <c r="T41" t="s">
        <v>348</v>
      </c>
      <c r="U41" t="s">
        <v>348</v>
      </c>
      <c r="V41" t="s">
        <v>348</v>
      </c>
      <c r="W41" t="s">
        <v>348</v>
      </c>
      <c r="X41" t="s">
        <v>348</v>
      </c>
      <c r="Y41" t="s">
        <v>348</v>
      </c>
      <c r="Z41" t="s">
        <v>348</v>
      </c>
      <c r="AA41" t="s">
        <v>348</v>
      </c>
      <c r="AB41" t="s">
        <v>348</v>
      </c>
      <c r="AC41" t="s">
        <v>348</v>
      </c>
      <c r="AD41" t="s">
        <v>348</v>
      </c>
      <c r="AE41" t="s">
        <v>348</v>
      </c>
      <c r="AF41" t="s">
        <v>348</v>
      </c>
      <c r="AG41" t="s">
        <v>348</v>
      </c>
      <c r="AH41" t="s">
        <v>348</v>
      </c>
      <c r="AI41" t="s">
        <v>348</v>
      </c>
      <c r="AJ41" t="s">
        <v>348</v>
      </c>
      <c r="AK41" t="s">
        <v>348</v>
      </c>
      <c r="AL41" t="s">
        <v>348</v>
      </c>
      <c r="AM41" t="s">
        <v>348</v>
      </c>
      <c r="AN41" t="s">
        <v>348</v>
      </c>
      <c r="AO41" t="s">
        <v>348</v>
      </c>
      <c r="AP41" t="s">
        <v>348</v>
      </c>
      <c r="AQ41" t="s">
        <v>348</v>
      </c>
      <c r="AR41" t="s">
        <v>348</v>
      </c>
      <c r="AS41" t="s">
        <v>348</v>
      </c>
      <c r="AT41" t="s">
        <v>348</v>
      </c>
      <c r="AU41" t="s">
        <v>348</v>
      </c>
      <c r="AV41" t="s">
        <v>348</v>
      </c>
      <c r="AW41" t="s">
        <v>348</v>
      </c>
      <c r="AX41" t="s">
        <v>348</v>
      </c>
      <c r="AY41" t="s">
        <v>348</v>
      </c>
      <c r="AZ41" t="s">
        <v>348</v>
      </c>
      <c r="BA41" t="s">
        <v>348</v>
      </c>
      <c r="BB41" t="s">
        <v>348</v>
      </c>
      <c r="BC41" t="s">
        <v>348</v>
      </c>
      <c r="BD41" t="s">
        <v>348</v>
      </c>
      <c r="BE41" t="s">
        <v>348</v>
      </c>
      <c r="BF41" t="s">
        <v>348</v>
      </c>
      <c r="BG41" t="s">
        <v>348</v>
      </c>
      <c r="BH41" t="s">
        <v>348</v>
      </c>
      <c r="BI41" t="s">
        <v>348</v>
      </c>
      <c r="BJ41" t="s">
        <v>348</v>
      </c>
      <c r="BK41" t="s">
        <v>348</v>
      </c>
      <c r="BL41" t="s">
        <v>348</v>
      </c>
      <c r="BM41" t="s">
        <v>348</v>
      </c>
      <c r="BN41" t="s">
        <v>348</v>
      </c>
      <c r="BO41" t="s">
        <v>348</v>
      </c>
      <c r="BP41" t="s">
        <v>348</v>
      </c>
      <c r="BQ41" t="s">
        <v>348</v>
      </c>
      <c r="BR41" t="s">
        <v>659</v>
      </c>
      <c r="BS41" t="s">
        <v>348</v>
      </c>
      <c r="BT41" t="s">
        <v>348</v>
      </c>
      <c r="BU41" t="s">
        <v>348</v>
      </c>
      <c r="BV41" t="s">
        <v>348</v>
      </c>
      <c r="BW41" t="s">
        <v>348</v>
      </c>
      <c r="BX41" t="s">
        <v>348</v>
      </c>
      <c r="BY41" t="s">
        <v>348</v>
      </c>
      <c r="BZ41" t="s">
        <v>348</v>
      </c>
      <c r="CA41" t="s">
        <v>348</v>
      </c>
      <c r="CB41" t="s">
        <v>348</v>
      </c>
      <c r="CC41" t="s">
        <v>348</v>
      </c>
      <c r="CD41" t="s">
        <v>659</v>
      </c>
      <c r="CE41" t="s">
        <v>348</v>
      </c>
      <c r="CF41" t="s">
        <v>348</v>
      </c>
      <c r="CG41" t="s">
        <v>659</v>
      </c>
      <c r="CH41" t="s">
        <v>659</v>
      </c>
      <c r="CI41" t="s">
        <v>659</v>
      </c>
      <c r="CJ41" t="s">
        <v>348</v>
      </c>
      <c r="CK41" t="s">
        <v>659</v>
      </c>
      <c r="CL41" t="s">
        <v>659</v>
      </c>
      <c r="CM41" t="s">
        <v>659</v>
      </c>
      <c r="CN41" t="s">
        <v>659</v>
      </c>
      <c r="CO41" t="s">
        <v>659</v>
      </c>
      <c r="CP41" t="s">
        <v>348</v>
      </c>
      <c r="CQ41" t="s">
        <v>659</v>
      </c>
    </row>
    <row r="42" spans="1:95">
      <c r="A42" s="360" t="s">
        <v>1025</v>
      </c>
      <c r="B42" s="2" t="s">
        <v>215</v>
      </c>
      <c r="C42" t="s">
        <v>348</v>
      </c>
      <c r="D42" t="s">
        <v>348</v>
      </c>
      <c r="E42" t="s">
        <v>348</v>
      </c>
      <c r="F42" t="s">
        <v>348</v>
      </c>
      <c r="G42" t="s">
        <v>348</v>
      </c>
      <c r="H42" t="s">
        <v>348</v>
      </c>
      <c r="I42" t="s">
        <v>348</v>
      </c>
      <c r="J42" t="s">
        <v>348</v>
      </c>
      <c r="K42" t="s">
        <v>348</v>
      </c>
      <c r="L42" t="s">
        <v>348</v>
      </c>
      <c r="M42" t="s">
        <v>348</v>
      </c>
      <c r="N42" t="s">
        <v>348</v>
      </c>
      <c r="O42" t="s">
        <v>348</v>
      </c>
      <c r="P42" t="s">
        <v>348</v>
      </c>
      <c r="Q42" t="s">
        <v>348</v>
      </c>
      <c r="R42" t="s">
        <v>348</v>
      </c>
      <c r="S42" t="s">
        <v>348</v>
      </c>
      <c r="T42" t="s">
        <v>348</v>
      </c>
      <c r="U42" t="s">
        <v>348</v>
      </c>
      <c r="V42" t="s">
        <v>348</v>
      </c>
      <c r="W42" t="s">
        <v>348</v>
      </c>
      <c r="X42" t="s">
        <v>348</v>
      </c>
      <c r="Y42" t="s">
        <v>348</v>
      </c>
      <c r="Z42" t="s">
        <v>348</v>
      </c>
      <c r="AA42" t="s">
        <v>348</v>
      </c>
      <c r="AB42" t="s">
        <v>348</v>
      </c>
      <c r="AC42" t="s">
        <v>348</v>
      </c>
      <c r="AD42" t="s">
        <v>348</v>
      </c>
      <c r="AE42" t="s">
        <v>348</v>
      </c>
      <c r="AF42" t="s">
        <v>348</v>
      </c>
      <c r="AG42" t="s">
        <v>348</v>
      </c>
      <c r="AH42" t="s">
        <v>348</v>
      </c>
      <c r="AI42" t="s">
        <v>348</v>
      </c>
      <c r="AJ42" t="s">
        <v>348</v>
      </c>
      <c r="AK42" t="s">
        <v>348</v>
      </c>
      <c r="AL42" t="s">
        <v>348</v>
      </c>
      <c r="AM42" t="s">
        <v>348</v>
      </c>
      <c r="AN42" t="s">
        <v>348</v>
      </c>
      <c r="AO42" t="s">
        <v>348</v>
      </c>
      <c r="AP42" t="s">
        <v>348</v>
      </c>
      <c r="AQ42" t="s">
        <v>348</v>
      </c>
      <c r="AR42" t="s">
        <v>348</v>
      </c>
      <c r="AS42" t="s">
        <v>348</v>
      </c>
      <c r="AT42" t="s">
        <v>348</v>
      </c>
      <c r="AU42" t="s">
        <v>348</v>
      </c>
      <c r="AV42" t="s">
        <v>348</v>
      </c>
      <c r="AW42" t="s">
        <v>348</v>
      </c>
      <c r="AX42" t="s">
        <v>348</v>
      </c>
      <c r="AY42" t="s">
        <v>348</v>
      </c>
      <c r="AZ42" t="s">
        <v>348</v>
      </c>
      <c r="BA42" t="s">
        <v>348</v>
      </c>
      <c r="BB42" t="s">
        <v>348</v>
      </c>
      <c r="BC42" t="s">
        <v>348</v>
      </c>
      <c r="BD42" t="s">
        <v>348</v>
      </c>
      <c r="BE42" t="s">
        <v>348</v>
      </c>
      <c r="BF42" t="s">
        <v>348</v>
      </c>
      <c r="BG42" t="s">
        <v>348</v>
      </c>
      <c r="BH42" t="s">
        <v>348</v>
      </c>
      <c r="BI42" t="s">
        <v>348</v>
      </c>
      <c r="BJ42" t="s">
        <v>348</v>
      </c>
      <c r="BK42" t="s">
        <v>348</v>
      </c>
      <c r="BL42" t="s">
        <v>348</v>
      </c>
      <c r="BM42" t="s">
        <v>348</v>
      </c>
      <c r="BN42" t="s">
        <v>348</v>
      </c>
      <c r="BO42" t="s">
        <v>348</v>
      </c>
      <c r="BP42" t="s">
        <v>348</v>
      </c>
      <c r="BQ42" t="s">
        <v>348</v>
      </c>
      <c r="BR42" t="s">
        <v>659</v>
      </c>
      <c r="BS42" t="s">
        <v>348</v>
      </c>
      <c r="BT42" t="s">
        <v>348</v>
      </c>
      <c r="BU42" t="s">
        <v>348</v>
      </c>
      <c r="BV42" t="s">
        <v>348</v>
      </c>
      <c r="BW42" t="s">
        <v>348</v>
      </c>
      <c r="BX42" t="s">
        <v>348</v>
      </c>
      <c r="BY42" t="s">
        <v>348</v>
      </c>
      <c r="BZ42" t="s">
        <v>348</v>
      </c>
      <c r="CA42" t="s">
        <v>348</v>
      </c>
      <c r="CB42" t="s">
        <v>348</v>
      </c>
      <c r="CC42" t="s">
        <v>348</v>
      </c>
      <c r="CD42" t="s">
        <v>659</v>
      </c>
      <c r="CE42" t="s">
        <v>348</v>
      </c>
      <c r="CF42" t="s">
        <v>348</v>
      </c>
      <c r="CG42" t="s">
        <v>659</v>
      </c>
      <c r="CH42" t="s">
        <v>659</v>
      </c>
      <c r="CI42" t="s">
        <v>659</v>
      </c>
      <c r="CJ42" t="s">
        <v>348</v>
      </c>
      <c r="CK42" t="s">
        <v>659</v>
      </c>
      <c r="CL42" t="s">
        <v>659</v>
      </c>
      <c r="CM42" t="s">
        <v>659</v>
      </c>
      <c r="CN42" t="s">
        <v>659</v>
      </c>
      <c r="CO42" t="s">
        <v>659</v>
      </c>
      <c r="CP42" t="s">
        <v>348</v>
      </c>
      <c r="CQ42" t="s">
        <v>659</v>
      </c>
    </row>
    <row r="43" spans="1:95">
      <c r="A43" s="360" t="s">
        <v>1026</v>
      </c>
      <c r="B43" s="2" t="s">
        <v>262</v>
      </c>
      <c r="C43" t="s">
        <v>348</v>
      </c>
      <c r="D43" t="s">
        <v>348</v>
      </c>
      <c r="E43" t="s">
        <v>348</v>
      </c>
      <c r="F43" t="s">
        <v>348</v>
      </c>
      <c r="G43" t="s">
        <v>348</v>
      </c>
      <c r="H43" t="s">
        <v>348</v>
      </c>
      <c r="I43" t="s">
        <v>348</v>
      </c>
      <c r="J43" t="s">
        <v>348</v>
      </c>
      <c r="K43" t="s">
        <v>348</v>
      </c>
      <c r="L43" t="s">
        <v>348</v>
      </c>
      <c r="M43" t="s">
        <v>348</v>
      </c>
      <c r="N43" t="s">
        <v>348</v>
      </c>
      <c r="O43" t="s">
        <v>348</v>
      </c>
      <c r="P43" t="s">
        <v>348</v>
      </c>
      <c r="Q43" t="s">
        <v>348</v>
      </c>
      <c r="R43" t="s">
        <v>348</v>
      </c>
      <c r="S43" t="s">
        <v>348</v>
      </c>
      <c r="T43" t="s">
        <v>348</v>
      </c>
      <c r="U43" t="s">
        <v>348</v>
      </c>
      <c r="V43" t="s">
        <v>348</v>
      </c>
      <c r="W43" t="s">
        <v>348</v>
      </c>
      <c r="X43" t="s">
        <v>348</v>
      </c>
      <c r="Y43" t="s">
        <v>348</v>
      </c>
      <c r="Z43" t="s">
        <v>348</v>
      </c>
      <c r="AA43" t="s">
        <v>348</v>
      </c>
      <c r="AB43" t="s">
        <v>348</v>
      </c>
      <c r="AC43" t="s">
        <v>348</v>
      </c>
      <c r="AD43" t="s">
        <v>348</v>
      </c>
      <c r="AE43" t="s">
        <v>348</v>
      </c>
      <c r="AF43" t="s">
        <v>348</v>
      </c>
      <c r="AG43" t="s">
        <v>348</v>
      </c>
      <c r="AH43" t="s">
        <v>348</v>
      </c>
      <c r="AI43" t="s">
        <v>348</v>
      </c>
      <c r="AJ43" t="s">
        <v>348</v>
      </c>
      <c r="AK43" t="s">
        <v>348</v>
      </c>
      <c r="AL43" t="s">
        <v>348</v>
      </c>
      <c r="AM43" t="s">
        <v>348</v>
      </c>
      <c r="AN43" t="s">
        <v>348</v>
      </c>
      <c r="AO43" t="s">
        <v>348</v>
      </c>
      <c r="AP43" t="s">
        <v>348</v>
      </c>
      <c r="AQ43" t="s">
        <v>348</v>
      </c>
      <c r="AR43" t="s">
        <v>348</v>
      </c>
      <c r="AS43" t="s">
        <v>348</v>
      </c>
      <c r="AT43" t="s">
        <v>348</v>
      </c>
      <c r="AU43" t="s">
        <v>348</v>
      </c>
      <c r="AV43" t="s">
        <v>348</v>
      </c>
      <c r="AW43" t="s">
        <v>348</v>
      </c>
      <c r="AX43" t="s">
        <v>348</v>
      </c>
      <c r="AY43" t="s">
        <v>348</v>
      </c>
      <c r="AZ43" t="s">
        <v>348</v>
      </c>
      <c r="BA43" t="s">
        <v>348</v>
      </c>
      <c r="BB43" t="s">
        <v>348</v>
      </c>
      <c r="BC43" t="s">
        <v>348</v>
      </c>
      <c r="BD43" t="s">
        <v>348</v>
      </c>
      <c r="BE43" t="s">
        <v>348</v>
      </c>
      <c r="BF43" t="s">
        <v>348</v>
      </c>
      <c r="BG43" t="s">
        <v>348</v>
      </c>
      <c r="BH43" t="s">
        <v>348</v>
      </c>
      <c r="BI43" t="s">
        <v>348</v>
      </c>
      <c r="BJ43" t="s">
        <v>348</v>
      </c>
      <c r="BK43" t="s">
        <v>348</v>
      </c>
      <c r="BL43" t="s">
        <v>348</v>
      </c>
      <c r="BM43" t="s">
        <v>348</v>
      </c>
      <c r="BN43" t="s">
        <v>348</v>
      </c>
      <c r="BO43" t="s">
        <v>348</v>
      </c>
      <c r="BP43" t="s">
        <v>348</v>
      </c>
      <c r="BQ43" t="s">
        <v>348</v>
      </c>
      <c r="BR43" t="s">
        <v>659</v>
      </c>
      <c r="BS43" t="s">
        <v>348</v>
      </c>
      <c r="BT43" t="s">
        <v>348</v>
      </c>
      <c r="BU43" t="s">
        <v>348</v>
      </c>
      <c r="BV43" t="s">
        <v>348</v>
      </c>
      <c r="BW43" t="s">
        <v>348</v>
      </c>
      <c r="BX43" t="s">
        <v>348</v>
      </c>
      <c r="BY43" t="s">
        <v>348</v>
      </c>
      <c r="BZ43" t="s">
        <v>348</v>
      </c>
      <c r="CA43" t="s">
        <v>348</v>
      </c>
      <c r="CB43" t="s">
        <v>348</v>
      </c>
      <c r="CC43" t="s">
        <v>348</v>
      </c>
      <c r="CD43" t="s">
        <v>659</v>
      </c>
      <c r="CE43" t="s">
        <v>348</v>
      </c>
      <c r="CF43" t="s">
        <v>348</v>
      </c>
      <c r="CG43" t="s">
        <v>659</v>
      </c>
      <c r="CH43" t="s">
        <v>659</v>
      </c>
      <c r="CI43" t="s">
        <v>659</v>
      </c>
      <c r="CJ43" t="s">
        <v>348</v>
      </c>
      <c r="CK43" t="s">
        <v>659</v>
      </c>
      <c r="CL43" t="s">
        <v>659</v>
      </c>
      <c r="CM43" t="s">
        <v>659</v>
      </c>
      <c r="CN43" t="s">
        <v>659</v>
      </c>
      <c r="CO43" t="s">
        <v>659</v>
      </c>
      <c r="CP43" t="s">
        <v>348</v>
      </c>
      <c r="CQ43" t="s">
        <v>659</v>
      </c>
    </row>
    <row r="44" spans="1:95">
      <c r="A44" s="360" t="s">
        <v>1027</v>
      </c>
      <c r="B44" s="2" t="s">
        <v>341</v>
      </c>
      <c r="C44" t="s">
        <v>348</v>
      </c>
      <c r="D44" t="s">
        <v>348</v>
      </c>
      <c r="E44" t="s">
        <v>348</v>
      </c>
      <c r="F44" t="s">
        <v>348</v>
      </c>
      <c r="G44" t="s">
        <v>348</v>
      </c>
      <c r="H44" t="s">
        <v>348</v>
      </c>
      <c r="I44" t="s">
        <v>348</v>
      </c>
      <c r="J44" t="s">
        <v>348</v>
      </c>
      <c r="K44" t="s">
        <v>348</v>
      </c>
      <c r="L44" t="s">
        <v>348</v>
      </c>
      <c r="M44" t="s">
        <v>348</v>
      </c>
      <c r="N44" t="s">
        <v>348</v>
      </c>
      <c r="O44" t="s">
        <v>348</v>
      </c>
      <c r="P44" t="s">
        <v>348</v>
      </c>
      <c r="Q44" t="s">
        <v>348</v>
      </c>
      <c r="R44" t="s">
        <v>348</v>
      </c>
      <c r="S44" t="s">
        <v>348</v>
      </c>
      <c r="T44" t="s">
        <v>348</v>
      </c>
      <c r="U44" t="s">
        <v>348</v>
      </c>
      <c r="V44" t="s">
        <v>348</v>
      </c>
      <c r="W44" t="s">
        <v>348</v>
      </c>
      <c r="X44" t="s">
        <v>348</v>
      </c>
      <c r="Y44" t="s">
        <v>348</v>
      </c>
      <c r="Z44" t="s">
        <v>348</v>
      </c>
      <c r="AA44" t="s">
        <v>348</v>
      </c>
      <c r="AB44" t="s">
        <v>348</v>
      </c>
      <c r="AC44" t="s">
        <v>348</v>
      </c>
      <c r="AD44" t="s">
        <v>348</v>
      </c>
      <c r="AE44" t="s">
        <v>348</v>
      </c>
      <c r="AF44" t="s">
        <v>348</v>
      </c>
      <c r="AG44" t="s">
        <v>348</v>
      </c>
      <c r="AH44" t="s">
        <v>348</v>
      </c>
      <c r="AI44" t="s">
        <v>348</v>
      </c>
      <c r="AJ44" t="s">
        <v>348</v>
      </c>
      <c r="AK44" t="s">
        <v>348</v>
      </c>
      <c r="AL44" t="s">
        <v>348</v>
      </c>
      <c r="AM44" t="s">
        <v>348</v>
      </c>
      <c r="AN44" t="s">
        <v>348</v>
      </c>
      <c r="AO44" t="s">
        <v>348</v>
      </c>
      <c r="AP44" t="s">
        <v>348</v>
      </c>
      <c r="AQ44" t="s">
        <v>348</v>
      </c>
      <c r="AR44" t="s">
        <v>348</v>
      </c>
      <c r="AS44" t="s">
        <v>348</v>
      </c>
      <c r="AT44" t="s">
        <v>348</v>
      </c>
      <c r="AU44" t="s">
        <v>348</v>
      </c>
      <c r="AV44" t="s">
        <v>348</v>
      </c>
      <c r="AW44" t="s">
        <v>348</v>
      </c>
      <c r="AX44" t="s">
        <v>348</v>
      </c>
      <c r="AY44" t="s">
        <v>348</v>
      </c>
      <c r="AZ44" t="s">
        <v>348</v>
      </c>
      <c r="BA44" t="s">
        <v>348</v>
      </c>
      <c r="BB44" t="s">
        <v>348</v>
      </c>
      <c r="BC44" t="s">
        <v>348</v>
      </c>
      <c r="BD44" t="s">
        <v>348</v>
      </c>
      <c r="BE44" t="s">
        <v>348</v>
      </c>
      <c r="BF44" t="s">
        <v>348</v>
      </c>
      <c r="BG44" t="s">
        <v>348</v>
      </c>
      <c r="BH44" t="s">
        <v>348</v>
      </c>
      <c r="BI44" t="s">
        <v>348</v>
      </c>
      <c r="BJ44" t="s">
        <v>348</v>
      </c>
      <c r="BK44" t="s">
        <v>348</v>
      </c>
      <c r="BL44" t="s">
        <v>348</v>
      </c>
      <c r="BM44" t="s">
        <v>348</v>
      </c>
      <c r="BN44" t="s">
        <v>348</v>
      </c>
      <c r="BO44" t="s">
        <v>348</v>
      </c>
      <c r="BP44" t="s">
        <v>348</v>
      </c>
      <c r="BQ44" t="s">
        <v>348</v>
      </c>
      <c r="BR44" t="s">
        <v>659</v>
      </c>
      <c r="BS44" t="s">
        <v>348</v>
      </c>
      <c r="BT44" t="s">
        <v>348</v>
      </c>
      <c r="BU44" t="s">
        <v>348</v>
      </c>
      <c r="BV44" t="s">
        <v>348</v>
      </c>
      <c r="BW44" t="s">
        <v>348</v>
      </c>
      <c r="BX44" t="s">
        <v>348</v>
      </c>
      <c r="BY44" t="s">
        <v>348</v>
      </c>
      <c r="BZ44" t="s">
        <v>348</v>
      </c>
      <c r="CA44" t="s">
        <v>348</v>
      </c>
      <c r="CB44" t="s">
        <v>348</v>
      </c>
      <c r="CC44" t="s">
        <v>348</v>
      </c>
      <c r="CD44" t="s">
        <v>659</v>
      </c>
      <c r="CE44" t="s">
        <v>348</v>
      </c>
      <c r="CF44" t="s">
        <v>348</v>
      </c>
      <c r="CG44" t="s">
        <v>659</v>
      </c>
      <c r="CH44" t="s">
        <v>659</v>
      </c>
      <c r="CI44" t="s">
        <v>659</v>
      </c>
      <c r="CJ44" t="s">
        <v>348</v>
      </c>
      <c r="CK44" t="s">
        <v>659</v>
      </c>
      <c r="CL44" t="s">
        <v>659</v>
      </c>
      <c r="CM44" t="s">
        <v>659</v>
      </c>
      <c r="CN44" t="s">
        <v>659</v>
      </c>
      <c r="CO44" t="s">
        <v>659</v>
      </c>
      <c r="CP44" t="s">
        <v>348</v>
      </c>
      <c r="CQ44" t="s">
        <v>659</v>
      </c>
    </row>
    <row r="45" spans="1:95">
      <c r="A45" s="360" t="s">
        <v>1028</v>
      </c>
      <c r="B45" s="2" t="s">
        <v>263</v>
      </c>
      <c r="C45" t="s">
        <v>348</v>
      </c>
      <c r="D45" t="s">
        <v>348</v>
      </c>
      <c r="E45" t="s">
        <v>348</v>
      </c>
      <c r="F45" t="s">
        <v>348</v>
      </c>
      <c r="G45" t="s">
        <v>348</v>
      </c>
      <c r="H45" t="s">
        <v>348</v>
      </c>
      <c r="I45" t="s">
        <v>348</v>
      </c>
      <c r="J45" t="s">
        <v>348</v>
      </c>
      <c r="K45" t="s">
        <v>348</v>
      </c>
      <c r="L45" t="s">
        <v>348</v>
      </c>
      <c r="M45" t="s">
        <v>348</v>
      </c>
      <c r="N45" t="s">
        <v>348</v>
      </c>
      <c r="O45" t="s">
        <v>348</v>
      </c>
      <c r="P45" t="s">
        <v>348</v>
      </c>
      <c r="Q45" t="s">
        <v>348</v>
      </c>
      <c r="R45" t="s">
        <v>348</v>
      </c>
      <c r="S45" t="s">
        <v>348</v>
      </c>
      <c r="T45" t="s">
        <v>348</v>
      </c>
      <c r="U45" t="s">
        <v>348</v>
      </c>
      <c r="V45" t="s">
        <v>348</v>
      </c>
      <c r="W45" t="s">
        <v>348</v>
      </c>
      <c r="X45" t="s">
        <v>348</v>
      </c>
      <c r="Y45" t="s">
        <v>348</v>
      </c>
      <c r="Z45" t="s">
        <v>348</v>
      </c>
      <c r="AA45" t="s">
        <v>348</v>
      </c>
      <c r="AB45" t="s">
        <v>348</v>
      </c>
      <c r="AC45" t="s">
        <v>348</v>
      </c>
      <c r="AD45" t="s">
        <v>348</v>
      </c>
      <c r="AE45" t="s">
        <v>348</v>
      </c>
      <c r="AF45" t="s">
        <v>348</v>
      </c>
      <c r="AG45" t="s">
        <v>348</v>
      </c>
      <c r="AH45" t="s">
        <v>348</v>
      </c>
      <c r="AI45" t="s">
        <v>348</v>
      </c>
      <c r="AJ45" t="s">
        <v>348</v>
      </c>
      <c r="AK45" t="s">
        <v>348</v>
      </c>
      <c r="AL45" t="s">
        <v>348</v>
      </c>
      <c r="AM45" t="s">
        <v>348</v>
      </c>
      <c r="AN45" t="s">
        <v>348</v>
      </c>
      <c r="AO45" t="s">
        <v>348</v>
      </c>
      <c r="AP45" t="s">
        <v>348</v>
      </c>
      <c r="AQ45" t="s">
        <v>348</v>
      </c>
      <c r="AR45" t="s">
        <v>348</v>
      </c>
      <c r="AS45" t="s">
        <v>348</v>
      </c>
      <c r="AT45" t="s">
        <v>348</v>
      </c>
      <c r="AU45" t="s">
        <v>348</v>
      </c>
      <c r="AV45" t="s">
        <v>348</v>
      </c>
      <c r="AW45" t="s">
        <v>348</v>
      </c>
      <c r="AX45" t="s">
        <v>348</v>
      </c>
      <c r="AY45" t="s">
        <v>348</v>
      </c>
      <c r="AZ45" t="s">
        <v>348</v>
      </c>
      <c r="BA45" t="s">
        <v>348</v>
      </c>
      <c r="BB45" t="s">
        <v>348</v>
      </c>
      <c r="BC45" t="s">
        <v>348</v>
      </c>
      <c r="BD45" t="s">
        <v>348</v>
      </c>
      <c r="BE45" t="s">
        <v>348</v>
      </c>
      <c r="BF45" t="s">
        <v>348</v>
      </c>
      <c r="BG45" t="s">
        <v>348</v>
      </c>
      <c r="BH45" t="s">
        <v>348</v>
      </c>
      <c r="BI45" t="s">
        <v>348</v>
      </c>
      <c r="BJ45" t="s">
        <v>348</v>
      </c>
      <c r="BK45" t="s">
        <v>348</v>
      </c>
      <c r="BL45" t="s">
        <v>348</v>
      </c>
      <c r="BM45" t="s">
        <v>348</v>
      </c>
      <c r="BN45" t="s">
        <v>348</v>
      </c>
      <c r="BO45" t="s">
        <v>348</v>
      </c>
      <c r="BP45" t="s">
        <v>348</v>
      </c>
      <c r="BQ45" t="s">
        <v>348</v>
      </c>
      <c r="BR45" t="s">
        <v>659</v>
      </c>
      <c r="BS45" t="s">
        <v>348</v>
      </c>
      <c r="BT45" t="s">
        <v>348</v>
      </c>
      <c r="BU45" t="s">
        <v>348</v>
      </c>
      <c r="BV45" t="s">
        <v>348</v>
      </c>
      <c r="BW45" t="s">
        <v>348</v>
      </c>
      <c r="BX45" t="s">
        <v>348</v>
      </c>
      <c r="BY45" t="s">
        <v>348</v>
      </c>
      <c r="BZ45" t="s">
        <v>348</v>
      </c>
      <c r="CA45" t="s">
        <v>348</v>
      </c>
      <c r="CB45" t="s">
        <v>348</v>
      </c>
      <c r="CC45" t="s">
        <v>348</v>
      </c>
      <c r="CD45" t="s">
        <v>659</v>
      </c>
      <c r="CE45" t="s">
        <v>348</v>
      </c>
      <c r="CF45" t="s">
        <v>348</v>
      </c>
      <c r="CG45" t="s">
        <v>659</v>
      </c>
      <c r="CH45" t="s">
        <v>659</v>
      </c>
      <c r="CI45" t="s">
        <v>659</v>
      </c>
      <c r="CJ45" t="s">
        <v>348</v>
      </c>
      <c r="CK45" t="s">
        <v>659</v>
      </c>
      <c r="CL45" t="s">
        <v>659</v>
      </c>
      <c r="CM45" t="s">
        <v>659</v>
      </c>
      <c r="CN45" t="s">
        <v>659</v>
      </c>
      <c r="CO45" t="s">
        <v>659</v>
      </c>
      <c r="CP45" t="s">
        <v>348</v>
      </c>
      <c r="CQ45" t="s">
        <v>659</v>
      </c>
    </row>
    <row r="46" spans="1:95">
      <c r="A46" s="360" t="s">
        <v>1029</v>
      </c>
      <c r="B46" s="2" t="s">
        <v>264</v>
      </c>
      <c r="C46" t="s">
        <v>348</v>
      </c>
      <c r="D46" t="s">
        <v>348</v>
      </c>
      <c r="E46" t="s">
        <v>348</v>
      </c>
      <c r="F46" t="s">
        <v>348</v>
      </c>
      <c r="G46" t="s">
        <v>348</v>
      </c>
      <c r="H46" t="s">
        <v>348</v>
      </c>
      <c r="I46" t="s">
        <v>348</v>
      </c>
      <c r="J46" t="s">
        <v>348</v>
      </c>
      <c r="K46" t="s">
        <v>348</v>
      </c>
      <c r="L46" t="s">
        <v>348</v>
      </c>
      <c r="M46" t="s">
        <v>348</v>
      </c>
      <c r="N46" t="s">
        <v>348</v>
      </c>
      <c r="O46" t="s">
        <v>348</v>
      </c>
      <c r="P46" t="s">
        <v>348</v>
      </c>
      <c r="Q46" t="s">
        <v>348</v>
      </c>
      <c r="R46" t="s">
        <v>348</v>
      </c>
      <c r="S46" t="s">
        <v>348</v>
      </c>
      <c r="T46" t="s">
        <v>348</v>
      </c>
      <c r="U46" t="s">
        <v>348</v>
      </c>
      <c r="V46" t="s">
        <v>348</v>
      </c>
      <c r="W46" t="s">
        <v>348</v>
      </c>
      <c r="X46" t="s">
        <v>348</v>
      </c>
      <c r="Y46" t="s">
        <v>348</v>
      </c>
      <c r="Z46" t="s">
        <v>348</v>
      </c>
      <c r="AA46" t="s">
        <v>348</v>
      </c>
      <c r="AB46" t="s">
        <v>348</v>
      </c>
      <c r="AC46" t="s">
        <v>348</v>
      </c>
      <c r="AD46" t="s">
        <v>348</v>
      </c>
      <c r="AE46" t="s">
        <v>348</v>
      </c>
      <c r="AF46" t="s">
        <v>348</v>
      </c>
      <c r="AG46" t="s">
        <v>348</v>
      </c>
      <c r="AH46" t="s">
        <v>348</v>
      </c>
      <c r="AI46" t="s">
        <v>348</v>
      </c>
      <c r="AJ46" t="s">
        <v>348</v>
      </c>
      <c r="AK46" t="s">
        <v>348</v>
      </c>
      <c r="AL46" t="s">
        <v>348</v>
      </c>
      <c r="AM46" t="s">
        <v>348</v>
      </c>
      <c r="AN46" t="s">
        <v>348</v>
      </c>
      <c r="AO46" t="s">
        <v>348</v>
      </c>
      <c r="AP46" t="s">
        <v>348</v>
      </c>
      <c r="AQ46" t="s">
        <v>348</v>
      </c>
      <c r="AR46" t="s">
        <v>348</v>
      </c>
      <c r="AS46" t="s">
        <v>348</v>
      </c>
      <c r="AT46" t="s">
        <v>348</v>
      </c>
      <c r="AU46" t="s">
        <v>348</v>
      </c>
      <c r="AV46" t="s">
        <v>348</v>
      </c>
      <c r="AW46" t="s">
        <v>348</v>
      </c>
      <c r="AX46" t="s">
        <v>348</v>
      </c>
      <c r="AY46" t="s">
        <v>348</v>
      </c>
      <c r="AZ46" t="s">
        <v>348</v>
      </c>
      <c r="BA46" t="s">
        <v>348</v>
      </c>
      <c r="BB46" t="s">
        <v>348</v>
      </c>
      <c r="BC46" t="s">
        <v>348</v>
      </c>
      <c r="BD46" t="s">
        <v>348</v>
      </c>
      <c r="BE46" t="s">
        <v>348</v>
      </c>
      <c r="BF46" t="s">
        <v>348</v>
      </c>
      <c r="BG46" t="s">
        <v>348</v>
      </c>
      <c r="BH46" t="s">
        <v>348</v>
      </c>
      <c r="BI46" t="s">
        <v>348</v>
      </c>
      <c r="BJ46" t="s">
        <v>348</v>
      </c>
      <c r="BK46" t="s">
        <v>348</v>
      </c>
      <c r="BL46" t="s">
        <v>348</v>
      </c>
      <c r="BM46" t="s">
        <v>348</v>
      </c>
      <c r="BN46" t="s">
        <v>348</v>
      </c>
      <c r="BO46" t="s">
        <v>348</v>
      </c>
      <c r="BP46" t="s">
        <v>348</v>
      </c>
      <c r="BQ46" t="s">
        <v>348</v>
      </c>
      <c r="BR46" t="s">
        <v>659</v>
      </c>
      <c r="BS46" t="s">
        <v>348</v>
      </c>
      <c r="BT46" t="s">
        <v>348</v>
      </c>
      <c r="BU46" t="s">
        <v>348</v>
      </c>
      <c r="BV46" t="s">
        <v>348</v>
      </c>
      <c r="BW46" t="s">
        <v>348</v>
      </c>
      <c r="BX46" t="s">
        <v>348</v>
      </c>
      <c r="BY46" t="s">
        <v>348</v>
      </c>
      <c r="BZ46" t="s">
        <v>348</v>
      </c>
      <c r="CA46" t="s">
        <v>348</v>
      </c>
      <c r="CB46" t="s">
        <v>348</v>
      </c>
      <c r="CC46" t="s">
        <v>348</v>
      </c>
      <c r="CD46" t="s">
        <v>659</v>
      </c>
      <c r="CE46" t="s">
        <v>348</v>
      </c>
      <c r="CF46" t="s">
        <v>348</v>
      </c>
      <c r="CG46" t="s">
        <v>659</v>
      </c>
      <c r="CH46" t="s">
        <v>659</v>
      </c>
      <c r="CI46" t="s">
        <v>659</v>
      </c>
      <c r="CJ46" t="s">
        <v>348</v>
      </c>
      <c r="CK46" t="s">
        <v>659</v>
      </c>
      <c r="CL46" t="s">
        <v>659</v>
      </c>
      <c r="CM46" t="s">
        <v>659</v>
      </c>
      <c r="CN46" t="s">
        <v>659</v>
      </c>
      <c r="CO46" t="s">
        <v>659</v>
      </c>
      <c r="CP46" t="s">
        <v>348</v>
      </c>
      <c r="CQ46" t="s">
        <v>659</v>
      </c>
    </row>
    <row r="47" spans="1:95">
      <c r="A47" s="360" t="s">
        <v>1030</v>
      </c>
      <c r="B47" s="2" t="s">
        <v>339</v>
      </c>
      <c r="C47" t="s">
        <v>590</v>
      </c>
      <c r="D47" t="s">
        <v>590</v>
      </c>
      <c r="E47" t="s">
        <v>590</v>
      </c>
      <c r="F47" t="s">
        <v>590</v>
      </c>
      <c r="G47" t="s">
        <v>590</v>
      </c>
      <c r="H47" t="s">
        <v>590</v>
      </c>
      <c r="I47" t="s">
        <v>590</v>
      </c>
      <c r="J47" t="s">
        <v>590</v>
      </c>
      <c r="K47" t="s">
        <v>590</v>
      </c>
      <c r="L47" t="s">
        <v>590</v>
      </c>
      <c r="M47" t="s">
        <v>590</v>
      </c>
      <c r="N47" t="s">
        <v>590</v>
      </c>
      <c r="O47" t="s">
        <v>590</v>
      </c>
      <c r="P47" t="s">
        <v>590</v>
      </c>
      <c r="Q47" t="s">
        <v>590</v>
      </c>
      <c r="R47" t="s">
        <v>590</v>
      </c>
      <c r="S47" t="s">
        <v>590</v>
      </c>
      <c r="T47" t="s">
        <v>590</v>
      </c>
      <c r="U47" t="s">
        <v>590</v>
      </c>
      <c r="V47" t="s">
        <v>590</v>
      </c>
      <c r="W47" t="s">
        <v>590</v>
      </c>
      <c r="X47" t="s">
        <v>590</v>
      </c>
      <c r="Y47" t="s">
        <v>590</v>
      </c>
      <c r="Z47" t="s">
        <v>590</v>
      </c>
      <c r="AA47" t="s">
        <v>590</v>
      </c>
      <c r="AB47" t="s">
        <v>590</v>
      </c>
      <c r="AC47" t="s">
        <v>590</v>
      </c>
      <c r="AD47" t="s">
        <v>590</v>
      </c>
      <c r="AE47" t="s">
        <v>590</v>
      </c>
      <c r="AF47" t="s">
        <v>590</v>
      </c>
      <c r="AG47" t="s">
        <v>590</v>
      </c>
      <c r="AH47" t="s">
        <v>590</v>
      </c>
      <c r="AI47" t="s">
        <v>590</v>
      </c>
      <c r="AJ47" t="s">
        <v>590</v>
      </c>
      <c r="AK47" t="s">
        <v>590</v>
      </c>
      <c r="AL47" t="s">
        <v>590</v>
      </c>
      <c r="AM47" t="s">
        <v>590</v>
      </c>
      <c r="AN47" t="s">
        <v>590</v>
      </c>
      <c r="AO47" t="s">
        <v>590</v>
      </c>
      <c r="AP47" t="s">
        <v>590</v>
      </c>
      <c r="AQ47" t="s">
        <v>590</v>
      </c>
      <c r="AR47" t="s">
        <v>590</v>
      </c>
      <c r="AS47" t="s">
        <v>590</v>
      </c>
      <c r="AT47" t="s">
        <v>590</v>
      </c>
      <c r="AU47" t="s">
        <v>590</v>
      </c>
      <c r="AV47" t="s">
        <v>590</v>
      </c>
      <c r="AW47" t="s">
        <v>590</v>
      </c>
      <c r="AX47" t="s">
        <v>590</v>
      </c>
      <c r="AY47" t="s">
        <v>590</v>
      </c>
      <c r="AZ47" t="s">
        <v>590</v>
      </c>
      <c r="BA47" t="s">
        <v>590</v>
      </c>
      <c r="BB47" t="s">
        <v>590</v>
      </c>
      <c r="BC47" t="s">
        <v>590</v>
      </c>
      <c r="BD47" t="s">
        <v>590</v>
      </c>
      <c r="BE47" t="s">
        <v>590</v>
      </c>
      <c r="BF47" t="s">
        <v>590</v>
      </c>
      <c r="BG47" t="s">
        <v>590</v>
      </c>
      <c r="BH47" t="s">
        <v>590</v>
      </c>
      <c r="BI47" t="s">
        <v>590</v>
      </c>
      <c r="BJ47" t="s">
        <v>590</v>
      </c>
      <c r="BK47" t="s">
        <v>590</v>
      </c>
      <c r="BL47" t="s">
        <v>590</v>
      </c>
      <c r="BM47" t="s">
        <v>590</v>
      </c>
      <c r="BN47" t="s">
        <v>590</v>
      </c>
      <c r="BO47" t="s">
        <v>590</v>
      </c>
      <c r="BP47" t="s">
        <v>590</v>
      </c>
      <c r="BQ47" t="s">
        <v>590</v>
      </c>
      <c r="BR47" t="s">
        <v>590</v>
      </c>
      <c r="BS47" t="s">
        <v>590</v>
      </c>
      <c r="BT47" t="s">
        <v>590</v>
      </c>
      <c r="BU47" t="s">
        <v>590</v>
      </c>
      <c r="BV47" t="s">
        <v>590</v>
      </c>
      <c r="BW47" t="s">
        <v>590</v>
      </c>
      <c r="BX47" t="s">
        <v>590</v>
      </c>
      <c r="BY47" t="s">
        <v>590</v>
      </c>
      <c r="BZ47" t="s">
        <v>590</v>
      </c>
      <c r="CA47" t="s">
        <v>590</v>
      </c>
      <c r="CB47" t="s">
        <v>590</v>
      </c>
      <c r="CC47" t="s">
        <v>590</v>
      </c>
      <c r="CD47" t="s">
        <v>590</v>
      </c>
      <c r="CE47" t="s">
        <v>590</v>
      </c>
      <c r="CF47" t="s">
        <v>590</v>
      </c>
      <c r="CG47" t="s">
        <v>590</v>
      </c>
      <c r="CH47" t="s">
        <v>1158</v>
      </c>
      <c r="CI47" t="s">
        <v>1158</v>
      </c>
      <c r="CJ47" t="s">
        <v>590</v>
      </c>
      <c r="CL47" t="s">
        <v>1158</v>
      </c>
      <c r="CM47" t="s">
        <v>1158</v>
      </c>
      <c r="CN47" t="s">
        <v>1158</v>
      </c>
      <c r="CO47" t="s">
        <v>1158</v>
      </c>
      <c r="CP47" t="s">
        <v>590</v>
      </c>
      <c r="CQ47" t="s">
        <v>1158</v>
      </c>
    </row>
    <row r="48" spans="1:95">
      <c r="A48" s="360" t="s">
        <v>1031</v>
      </c>
      <c r="B48" s="2" t="s">
        <v>265</v>
      </c>
      <c r="C48" t="s">
        <v>348</v>
      </c>
      <c r="D48" t="s">
        <v>348</v>
      </c>
      <c r="E48" t="s">
        <v>348</v>
      </c>
      <c r="F48" t="s">
        <v>348</v>
      </c>
      <c r="G48" t="s">
        <v>348</v>
      </c>
      <c r="H48" t="s">
        <v>348</v>
      </c>
      <c r="I48" t="s">
        <v>348</v>
      </c>
      <c r="J48" t="s">
        <v>348</v>
      </c>
      <c r="K48" t="s">
        <v>348</v>
      </c>
      <c r="L48" t="s">
        <v>348</v>
      </c>
      <c r="M48" t="s">
        <v>348</v>
      </c>
      <c r="N48" t="s">
        <v>348</v>
      </c>
      <c r="O48" t="s">
        <v>348</v>
      </c>
      <c r="P48" t="s">
        <v>348</v>
      </c>
      <c r="Q48" t="s">
        <v>348</v>
      </c>
      <c r="R48" t="s">
        <v>348</v>
      </c>
      <c r="S48" t="s">
        <v>348</v>
      </c>
      <c r="T48" t="s">
        <v>348</v>
      </c>
      <c r="U48" t="s">
        <v>348</v>
      </c>
      <c r="V48" t="s">
        <v>348</v>
      </c>
      <c r="W48" t="s">
        <v>348</v>
      </c>
      <c r="X48" t="s">
        <v>348</v>
      </c>
      <c r="Y48" t="s">
        <v>348</v>
      </c>
      <c r="Z48" t="s">
        <v>348</v>
      </c>
      <c r="AA48" t="s">
        <v>348</v>
      </c>
      <c r="AB48" t="s">
        <v>348</v>
      </c>
      <c r="AC48" t="s">
        <v>348</v>
      </c>
      <c r="AD48" t="s">
        <v>348</v>
      </c>
      <c r="AE48" t="s">
        <v>348</v>
      </c>
      <c r="AF48" t="s">
        <v>348</v>
      </c>
      <c r="AG48" t="s">
        <v>348</v>
      </c>
      <c r="AH48" t="s">
        <v>348</v>
      </c>
      <c r="AI48" t="s">
        <v>348</v>
      </c>
      <c r="AJ48" t="s">
        <v>348</v>
      </c>
      <c r="AK48" t="s">
        <v>348</v>
      </c>
      <c r="AL48" t="s">
        <v>348</v>
      </c>
      <c r="AM48" t="s">
        <v>348</v>
      </c>
      <c r="AN48" t="s">
        <v>348</v>
      </c>
      <c r="AO48" t="s">
        <v>348</v>
      </c>
      <c r="AP48" t="s">
        <v>348</v>
      </c>
      <c r="AQ48" t="s">
        <v>348</v>
      </c>
      <c r="AR48" t="s">
        <v>348</v>
      </c>
      <c r="AS48" t="s">
        <v>348</v>
      </c>
      <c r="AT48" t="s">
        <v>348</v>
      </c>
      <c r="AU48" t="s">
        <v>348</v>
      </c>
      <c r="AV48" t="s">
        <v>348</v>
      </c>
      <c r="AW48" t="s">
        <v>348</v>
      </c>
      <c r="AX48" t="s">
        <v>348</v>
      </c>
      <c r="AY48" t="s">
        <v>348</v>
      </c>
      <c r="AZ48" t="s">
        <v>348</v>
      </c>
      <c r="BA48" t="s">
        <v>348</v>
      </c>
      <c r="BB48" t="s">
        <v>348</v>
      </c>
      <c r="BC48" t="s">
        <v>348</v>
      </c>
      <c r="BD48" t="s">
        <v>348</v>
      </c>
      <c r="BE48" t="s">
        <v>348</v>
      </c>
      <c r="BF48" t="s">
        <v>348</v>
      </c>
      <c r="BG48" t="s">
        <v>348</v>
      </c>
      <c r="BH48" t="s">
        <v>348</v>
      </c>
      <c r="BI48" t="s">
        <v>348</v>
      </c>
      <c r="BJ48" t="s">
        <v>348</v>
      </c>
      <c r="BK48" t="s">
        <v>348</v>
      </c>
      <c r="BL48" t="s">
        <v>348</v>
      </c>
      <c r="BM48" t="s">
        <v>348</v>
      </c>
      <c r="BN48" t="s">
        <v>348</v>
      </c>
      <c r="BO48" t="s">
        <v>348</v>
      </c>
      <c r="BP48" t="s">
        <v>348</v>
      </c>
      <c r="BQ48" t="s">
        <v>348</v>
      </c>
      <c r="BR48" t="s">
        <v>659</v>
      </c>
      <c r="BS48" t="s">
        <v>348</v>
      </c>
      <c r="BT48" t="s">
        <v>348</v>
      </c>
      <c r="BU48" t="s">
        <v>348</v>
      </c>
      <c r="BV48" t="s">
        <v>348</v>
      </c>
      <c r="BW48" t="s">
        <v>348</v>
      </c>
      <c r="BX48" t="s">
        <v>348</v>
      </c>
      <c r="BY48" t="s">
        <v>348</v>
      </c>
      <c r="BZ48" t="s">
        <v>348</v>
      </c>
      <c r="CA48" t="s">
        <v>348</v>
      </c>
      <c r="CB48" t="s">
        <v>348</v>
      </c>
      <c r="CC48" t="s">
        <v>348</v>
      </c>
      <c r="CD48" t="s">
        <v>659</v>
      </c>
      <c r="CE48" t="s">
        <v>348</v>
      </c>
      <c r="CF48" t="s">
        <v>348</v>
      </c>
      <c r="CG48" t="s">
        <v>659</v>
      </c>
      <c r="CH48" t="s">
        <v>659</v>
      </c>
      <c r="CI48" t="s">
        <v>659</v>
      </c>
      <c r="CJ48" t="s">
        <v>348</v>
      </c>
      <c r="CK48" t="s">
        <v>659</v>
      </c>
      <c r="CL48" t="s">
        <v>659</v>
      </c>
      <c r="CM48" t="s">
        <v>659</v>
      </c>
      <c r="CN48" t="s">
        <v>659</v>
      </c>
      <c r="CO48" t="s">
        <v>659</v>
      </c>
      <c r="CP48" t="s">
        <v>348</v>
      </c>
      <c r="CQ48" t="s">
        <v>659</v>
      </c>
    </row>
    <row r="49" spans="1:95">
      <c r="A49" s="360" t="s">
        <v>1032</v>
      </c>
      <c r="B49" s="2" t="s">
        <v>266</v>
      </c>
      <c r="C49" t="s">
        <v>348</v>
      </c>
      <c r="D49" t="s">
        <v>348</v>
      </c>
      <c r="E49" t="s">
        <v>348</v>
      </c>
      <c r="F49" t="s">
        <v>348</v>
      </c>
      <c r="G49" t="s">
        <v>348</v>
      </c>
      <c r="H49" t="s">
        <v>348</v>
      </c>
      <c r="I49" t="s">
        <v>348</v>
      </c>
      <c r="J49" t="s">
        <v>348</v>
      </c>
      <c r="K49" t="s">
        <v>348</v>
      </c>
      <c r="L49" t="s">
        <v>348</v>
      </c>
      <c r="M49" t="s">
        <v>348</v>
      </c>
      <c r="N49" t="s">
        <v>348</v>
      </c>
      <c r="O49" t="s">
        <v>348</v>
      </c>
      <c r="P49" t="s">
        <v>348</v>
      </c>
      <c r="Q49" t="s">
        <v>348</v>
      </c>
      <c r="R49" t="s">
        <v>348</v>
      </c>
      <c r="S49" t="s">
        <v>348</v>
      </c>
      <c r="T49" t="s">
        <v>348</v>
      </c>
      <c r="U49" t="s">
        <v>348</v>
      </c>
      <c r="V49" t="s">
        <v>348</v>
      </c>
      <c r="W49" t="s">
        <v>348</v>
      </c>
      <c r="X49" t="s">
        <v>348</v>
      </c>
      <c r="Y49" t="s">
        <v>348</v>
      </c>
      <c r="Z49" t="s">
        <v>348</v>
      </c>
      <c r="AA49" t="s">
        <v>348</v>
      </c>
      <c r="AB49" t="s">
        <v>348</v>
      </c>
      <c r="AC49" t="s">
        <v>348</v>
      </c>
      <c r="AD49" t="s">
        <v>348</v>
      </c>
      <c r="AE49" t="s">
        <v>348</v>
      </c>
      <c r="AF49" t="s">
        <v>348</v>
      </c>
      <c r="AG49" t="s">
        <v>348</v>
      </c>
      <c r="AH49" t="s">
        <v>348</v>
      </c>
      <c r="AI49" t="s">
        <v>348</v>
      </c>
      <c r="AJ49" t="s">
        <v>348</v>
      </c>
      <c r="AK49" t="s">
        <v>348</v>
      </c>
      <c r="AL49" t="s">
        <v>348</v>
      </c>
      <c r="AM49" t="s">
        <v>348</v>
      </c>
      <c r="AN49" t="s">
        <v>348</v>
      </c>
      <c r="AO49" t="s">
        <v>348</v>
      </c>
      <c r="AP49" t="s">
        <v>348</v>
      </c>
      <c r="AQ49" t="s">
        <v>348</v>
      </c>
      <c r="AR49" t="s">
        <v>348</v>
      </c>
      <c r="AS49" t="s">
        <v>348</v>
      </c>
      <c r="AT49" t="s">
        <v>348</v>
      </c>
      <c r="AU49" t="s">
        <v>348</v>
      </c>
      <c r="AV49" t="s">
        <v>348</v>
      </c>
      <c r="AW49" t="s">
        <v>348</v>
      </c>
      <c r="AX49" t="s">
        <v>348</v>
      </c>
      <c r="AY49" t="s">
        <v>348</v>
      </c>
      <c r="AZ49" t="s">
        <v>348</v>
      </c>
      <c r="BA49" t="s">
        <v>348</v>
      </c>
      <c r="BB49" t="s">
        <v>348</v>
      </c>
      <c r="BC49" t="s">
        <v>348</v>
      </c>
      <c r="BD49" t="s">
        <v>348</v>
      </c>
      <c r="BE49" t="s">
        <v>348</v>
      </c>
      <c r="BF49" t="s">
        <v>348</v>
      </c>
      <c r="BG49" t="s">
        <v>348</v>
      </c>
      <c r="BH49" t="s">
        <v>348</v>
      </c>
      <c r="BI49" t="s">
        <v>348</v>
      </c>
      <c r="BJ49" t="s">
        <v>348</v>
      </c>
      <c r="BK49" t="s">
        <v>348</v>
      </c>
      <c r="BL49" t="s">
        <v>348</v>
      </c>
      <c r="BM49" t="s">
        <v>348</v>
      </c>
      <c r="BN49" t="s">
        <v>348</v>
      </c>
      <c r="BO49" t="s">
        <v>348</v>
      </c>
      <c r="BP49" t="s">
        <v>348</v>
      </c>
      <c r="BQ49" t="s">
        <v>348</v>
      </c>
      <c r="BR49" t="s">
        <v>659</v>
      </c>
      <c r="BS49" t="s">
        <v>348</v>
      </c>
      <c r="BT49" t="s">
        <v>348</v>
      </c>
      <c r="BU49" t="s">
        <v>348</v>
      </c>
      <c r="BV49" t="s">
        <v>348</v>
      </c>
      <c r="BW49" t="s">
        <v>348</v>
      </c>
      <c r="BX49" t="s">
        <v>348</v>
      </c>
      <c r="BY49" t="s">
        <v>348</v>
      </c>
      <c r="BZ49" t="s">
        <v>348</v>
      </c>
      <c r="CA49" t="s">
        <v>348</v>
      </c>
      <c r="CB49" t="s">
        <v>348</v>
      </c>
      <c r="CC49" t="s">
        <v>348</v>
      </c>
      <c r="CD49" t="s">
        <v>659</v>
      </c>
      <c r="CE49" t="s">
        <v>348</v>
      </c>
      <c r="CF49" t="s">
        <v>348</v>
      </c>
      <c r="CG49" t="s">
        <v>659</v>
      </c>
      <c r="CH49" t="s">
        <v>659</v>
      </c>
      <c r="CI49" t="s">
        <v>659</v>
      </c>
      <c r="CJ49" t="s">
        <v>348</v>
      </c>
      <c r="CK49" t="s">
        <v>659</v>
      </c>
      <c r="CL49" t="s">
        <v>659</v>
      </c>
      <c r="CM49" t="s">
        <v>659</v>
      </c>
      <c r="CN49" t="s">
        <v>659</v>
      </c>
      <c r="CO49" t="s">
        <v>659</v>
      </c>
      <c r="CP49" t="s">
        <v>348</v>
      </c>
      <c r="CQ49" t="s">
        <v>659</v>
      </c>
    </row>
    <row r="50" spans="1:95">
      <c r="A50" s="360" t="s">
        <v>1033</v>
      </c>
      <c r="B50" s="2" t="s">
        <v>267</v>
      </c>
      <c r="C50" t="s">
        <v>348</v>
      </c>
      <c r="D50" t="s">
        <v>348</v>
      </c>
      <c r="E50" t="s">
        <v>348</v>
      </c>
      <c r="F50" t="s">
        <v>348</v>
      </c>
      <c r="G50" t="s">
        <v>348</v>
      </c>
      <c r="H50" t="s">
        <v>348</v>
      </c>
      <c r="I50" t="s">
        <v>348</v>
      </c>
      <c r="J50" t="s">
        <v>348</v>
      </c>
      <c r="K50" t="s">
        <v>348</v>
      </c>
      <c r="L50" t="s">
        <v>348</v>
      </c>
      <c r="M50" t="s">
        <v>348</v>
      </c>
      <c r="N50" t="s">
        <v>348</v>
      </c>
      <c r="O50" t="s">
        <v>348</v>
      </c>
      <c r="P50" t="s">
        <v>348</v>
      </c>
      <c r="Q50" t="s">
        <v>348</v>
      </c>
      <c r="R50" t="s">
        <v>348</v>
      </c>
      <c r="S50" t="s">
        <v>348</v>
      </c>
      <c r="T50" t="s">
        <v>348</v>
      </c>
      <c r="U50" t="s">
        <v>348</v>
      </c>
      <c r="V50" t="s">
        <v>348</v>
      </c>
      <c r="W50" t="s">
        <v>348</v>
      </c>
      <c r="X50" t="s">
        <v>348</v>
      </c>
      <c r="Y50" t="s">
        <v>348</v>
      </c>
      <c r="Z50" t="s">
        <v>348</v>
      </c>
      <c r="AA50" t="s">
        <v>348</v>
      </c>
      <c r="AB50" t="s">
        <v>348</v>
      </c>
      <c r="AC50" t="s">
        <v>348</v>
      </c>
      <c r="AD50" t="s">
        <v>348</v>
      </c>
      <c r="AE50" t="s">
        <v>348</v>
      </c>
      <c r="AF50" t="s">
        <v>348</v>
      </c>
      <c r="AG50" t="s">
        <v>348</v>
      </c>
      <c r="AH50" t="s">
        <v>348</v>
      </c>
      <c r="AI50" t="s">
        <v>348</v>
      </c>
      <c r="AJ50" t="s">
        <v>348</v>
      </c>
      <c r="AK50" t="s">
        <v>348</v>
      </c>
      <c r="AL50" t="s">
        <v>348</v>
      </c>
      <c r="AM50" t="s">
        <v>348</v>
      </c>
      <c r="AN50" t="s">
        <v>348</v>
      </c>
      <c r="AO50" t="s">
        <v>348</v>
      </c>
      <c r="AP50" t="s">
        <v>348</v>
      </c>
      <c r="AQ50" t="s">
        <v>348</v>
      </c>
      <c r="AR50" t="s">
        <v>348</v>
      </c>
      <c r="AS50" t="s">
        <v>348</v>
      </c>
      <c r="AT50" t="s">
        <v>348</v>
      </c>
      <c r="AU50" t="s">
        <v>348</v>
      </c>
      <c r="AV50" t="s">
        <v>348</v>
      </c>
      <c r="AW50" t="s">
        <v>348</v>
      </c>
      <c r="AX50" t="s">
        <v>348</v>
      </c>
      <c r="AY50" t="s">
        <v>348</v>
      </c>
      <c r="AZ50" t="s">
        <v>348</v>
      </c>
      <c r="BA50" t="s">
        <v>348</v>
      </c>
      <c r="BB50" t="s">
        <v>348</v>
      </c>
      <c r="BC50" t="s">
        <v>348</v>
      </c>
      <c r="BD50" t="s">
        <v>348</v>
      </c>
      <c r="BE50" t="s">
        <v>348</v>
      </c>
      <c r="BF50" t="s">
        <v>348</v>
      </c>
      <c r="BG50" t="s">
        <v>348</v>
      </c>
      <c r="BH50" t="s">
        <v>348</v>
      </c>
      <c r="BI50" t="s">
        <v>348</v>
      </c>
      <c r="BJ50" t="s">
        <v>348</v>
      </c>
      <c r="BK50" t="s">
        <v>348</v>
      </c>
      <c r="BL50" t="s">
        <v>348</v>
      </c>
      <c r="BM50" t="s">
        <v>348</v>
      </c>
      <c r="BN50" t="s">
        <v>348</v>
      </c>
      <c r="BO50" t="s">
        <v>348</v>
      </c>
      <c r="BP50" t="s">
        <v>348</v>
      </c>
      <c r="BQ50" t="s">
        <v>348</v>
      </c>
      <c r="BR50" t="s">
        <v>659</v>
      </c>
      <c r="BS50" t="s">
        <v>348</v>
      </c>
      <c r="BT50" t="s">
        <v>348</v>
      </c>
      <c r="BU50" t="s">
        <v>348</v>
      </c>
      <c r="BV50" t="s">
        <v>348</v>
      </c>
      <c r="BW50" t="s">
        <v>348</v>
      </c>
      <c r="BX50" t="s">
        <v>348</v>
      </c>
      <c r="BY50" t="s">
        <v>348</v>
      </c>
      <c r="BZ50" t="s">
        <v>348</v>
      </c>
      <c r="CA50" t="s">
        <v>348</v>
      </c>
      <c r="CB50" t="s">
        <v>348</v>
      </c>
      <c r="CC50" t="s">
        <v>348</v>
      </c>
      <c r="CD50" t="s">
        <v>659</v>
      </c>
      <c r="CE50" t="s">
        <v>348</v>
      </c>
      <c r="CF50" t="s">
        <v>348</v>
      </c>
      <c r="CG50" t="s">
        <v>659</v>
      </c>
      <c r="CH50" t="s">
        <v>659</v>
      </c>
      <c r="CI50" t="s">
        <v>659</v>
      </c>
      <c r="CJ50" t="s">
        <v>348</v>
      </c>
      <c r="CK50" t="s">
        <v>659</v>
      </c>
      <c r="CL50" t="s">
        <v>659</v>
      </c>
      <c r="CM50" t="s">
        <v>659</v>
      </c>
      <c r="CN50" t="s">
        <v>659</v>
      </c>
      <c r="CO50" t="s">
        <v>659</v>
      </c>
      <c r="CP50" t="s">
        <v>348</v>
      </c>
      <c r="CQ50" t="s">
        <v>659</v>
      </c>
    </row>
    <row r="51" spans="1:95">
      <c r="A51" s="360" t="s">
        <v>1034</v>
      </c>
      <c r="B51" s="2" t="s">
        <v>268</v>
      </c>
      <c r="C51" t="s">
        <v>348</v>
      </c>
      <c r="D51" t="s">
        <v>348</v>
      </c>
      <c r="E51" t="s">
        <v>348</v>
      </c>
      <c r="F51" t="s">
        <v>348</v>
      </c>
      <c r="G51" t="s">
        <v>348</v>
      </c>
      <c r="H51" t="s">
        <v>348</v>
      </c>
      <c r="I51" t="s">
        <v>348</v>
      </c>
      <c r="J51" t="s">
        <v>348</v>
      </c>
      <c r="K51" t="s">
        <v>348</v>
      </c>
      <c r="L51" t="s">
        <v>348</v>
      </c>
      <c r="M51" t="s">
        <v>348</v>
      </c>
      <c r="N51" t="s">
        <v>348</v>
      </c>
      <c r="O51" t="s">
        <v>348</v>
      </c>
      <c r="P51" t="s">
        <v>348</v>
      </c>
      <c r="Q51" t="s">
        <v>348</v>
      </c>
      <c r="R51" t="s">
        <v>348</v>
      </c>
      <c r="S51" t="s">
        <v>348</v>
      </c>
      <c r="T51" t="s">
        <v>348</v>
      </c>
      <c r="U51" t="s">
        <v>348</v>
      </c>
      <c r="V51" t="s">
        <v>348</v>
      </c>
      <c r="W51" t="s">
        <v>348</v>
      </c>
      <c r="X51" t="s">
        <v>348</v>
      </c>
      <c r="Y51" t="s">
        <v>348</v>
      </c>
      <c r="Z51" t="s">
        <v>348</v>
      </c>
      <c r="AA51" t="s">
        <v>348</v>
      </c>
      <c r="AB51" t="s">
        <v>348</v>
      </c>
      <c r="AC51" t="s">
        <v>348</v>
      </c>
      <c r="AD51" t="s">
        <v>348</v>
      </c>
      <c r="AE51" t="s">
        <v>348</v>
      </c>
      <c r="AF51" t="s">
        <v>348</v>
      </c>
      <c r="AG51" t="s">
        <v>348</v>
      </c>
      <c r="AH51" t="s">
        <v>348</v>
      </c>
      <c r="AI51" t="s">
        <v>348</v>
      </c>
      <c r="AJ51" t="s">
        <v>348</v>
      </c>
      <c r="AK51" t="s">
        <v>348</v>
      </c>
      <c r="AL51" t="s">
        <v>348</v>
      </c>
      <c r="AM51" t="s">
        <v>348</v>
      </c>
      <c r="AN51" t="s">
        <v>348</v>
      </c>
      <c r="AO51" t="s">
        <v>348</v>
      </c>
      <c r="AP51" t="s">
        <v>348</v>
      </c>
      <c r="AQ51" t="s">
        <v>348</v>
      </c>
      <c r="AR51" t="s">
        <v>348</v>
      </c>
      <c r="AS51" t="s">
        <v>348</v>
      </c>
      <c r="AT51" t="s">
        <v>348</v>
      </c>
      <c r="AU51" t="s">
        <v>348</v>
      </c>
      <c r="AV51" t="s">
        <v>348</v>
      </c>
      <c r="AW51" t="s">
        <v>348</v>
      </c>
      <c r="AX51" t="s">
        <v>348</v>
      </c>
      <c r="AY51" t="s">
        <v>348</v>
      </c>
      <c r="AZ51" t="s">
        <v>348</v>
      </c>
      <c r="BA51" t="s">
        <v>348</v>
      </c>
      <c r="BB51" t="s">
        <v>348</v>
      </c>
      <c r="BC51" t="s">
        <v>348</v>
      </c>
      <c r="BD51" t="s">
        <v>348</v>
      </c>
      <c r="BE51" t="s">
        <v>348</v>
      </c>
      <c r="BF51" t="s">
        <v>348</v>
      </c>
      <c r="BG51" t="s">
        <v>348</v>
      </c>
      <c r="BH51" t="s">
        <v>348</v>
      </c>
      <c r="BI51" t="s">
        <v>348</v>
      </c>
      <c r="BJ51" t="s">
        <v>348</v>
      </c>
      <c r="BK51" t="s">
        <v>348</v>
      </c>
      <c r="BL51" t="s">
        <v>348</v>
      </c>
      <c r="BM51" t="s">
        <v>348</v>
      </c>
      <c r="BN51" t="s">
        <v>348</v>
      </c>
      <c r="BO51" t="s">
        <v>348</v>
      </c>
      <c r="BP51" t="s">
        <v>348</v>
      </c>
      <c r="BQ51" t="s">
        <v>348</v>
      </c>
      <c r="BR51" t="s">
        <v>659</v>
      </c>
      <c r="BS51" t="s">
        <v>348</v>
      </c>
      <c r="BT51" t="s">
        <v>348</v>
      </c>
      <c r="BU51" t="s">
        <v>348</v>
      </c>
      <c r="BV51" t="s">
        <v>348</v>
      </c>
      <c r="BW51" t="s">
        <v>348</v>
      </c>
      <c r="BX51" t="s">
        <v>348</v>
      </c>
      <c r="BY51" t="s">
        <v>348</v>
      </c>
      <c r="BZ51" t="s">
        <v>348</v>
      </c>
      <c r="CA51" t="s">
        <v>348</v>
      </c>
      <c r="CB51" t="s">
        <v>348</v>
      </c>
      <c r="CC51" t="s">
        <v>348</v>
      </c>
      <c r="CD51" t="s">
        <v>659</v>
      </c>
      <c r="CE51" t="s">
        <v>348</v>
      </c>
      <c r="CF51" t="s">
        <v>348</v>
      </c>
      <c r="CG51" t="s">
        <v>659</v>
      </c>
      <c r="CH51" t="s">
        <v>659</v>
      </c>
      <c r="CI51" t="s">
        <v>659</v>
      </c>
      <c r="CJ51" t="s">
        <v>348</v>
      </c>
      <c r="CK51" t="s">
        <v>659</v>
      </c>
      <c r="CL51" t="s">
        <v>659</v>
      </c>
      <c r="CM51" t="s">
        <v>659</v>
      </c>
      <c r="CN51" t="s">
        <v>659</v>
      </c>
      <c r="CO51" t="s">
        <v>659</v>
      </c>
      <c r="CP51" t="s">
        <v>348</v>
      </c>
      <c r="CQ51" t="s">
        <v>659</v>
      </c>
    </row>
    <row r="52" spans="1:95">
      <c r="A52" s="360" t="s">
        <v>1035</v>
      </c>
      <c r="B52" s="2" t="s">
        <v>353</v>
      </c>
      <c r="C52" t="s">
        <v>348</v>
      </c>
      <c r="D52" t="s">
        <v>348</v>
      </c>
      <c r="E52" t="s">
        <v>348</v>
      </c>
      <c r="F52" t="s">
        <v>348</v>
      </c>
      <c r="G52" t="s">
        <v>348</v>
      </c>
      <c r="H52" t="s">
        <v>348</v>
      </c>
      <c r="I52" t="s">
        <v>348</v>
      </c>
      <c r="J52" t="s">
        <v>348</v>
      </c>
      <c r="K52" t="s">
        <v>348</v>
      </c>
      <c r="L52" t="s">
        <v>348</v>
      </c>
      <c r="M52" t="s">
        <v>348</v>
      </c>
      <c r="N52" t="s">
        <v>348</v>
      </c>
      <c r="O52" t="s">
        <v>348</v>
      </c>
      <c r="P52" t="s">
        <v>348</v>
      </c>
      <c r="Q52" t="s">
        <v>348</v>
      </c>
      <c r="R52" t="s">
        <v>348</v>
      </c>
      <c r="S52" t="s">
        <v>348</v>
      </c>
      <c r="T52" t="s">
        <v>348</v>
      </c>
      <c r="U52" t="s">
        <v>348</v>
      </c>
      <c r="V52" t="s">
        <v>348</v>
      </c>
      <c r="W52" t="s">
        <v>348</v>
      </c>
      <c r="X52" t="s">
        <v>348</v>
      </c>
      <c r="Y52" t="s">
        <v>348</v>
      </c>
      <c r="Z52" t="s">
        <v>348</v>
      </c>
      <c r="AA52" t="s">
        <v>348</v>
      </c>
      <c r="AB52" t="s">
        <v>348</v>
      </c>
      <c r="AC52" t="s">
        <v>348</v>
      </c>
      <c r="AD52" t="s">
        <v>348</v>
      </c>
      <c r="AE52" t="s">
        <v>348</v>
      </c>
      <c r="AF52" t="s">
        <v>348</v>
      </c>
      <c r="AG52" t="s">
        <v>348</v>
      </c>
      <c r="AH52" t="s">
        <v>348</v>
      </c>
      <c r="AI52" t="s">
        <v>348</v>
      </c>
      <c r="AJ52" t="s">
        <v>348</v>
      </c>
      <c r="AK52" t="s">
        <v>348</v>
      </c>
      <c r="AL52" t="s">
        <v>348</v>
      </c>
      <c r="AM52" t="s">
        <v>348</v>
      </c>
      <c r="AN52" t="s">
        <v>348</v>
      </c>
      <c r="AO52" t="s">
        <v>348</v>
      </c>
      <c r="AP52" t="s">
        <v>348</v>
      </c>
      <c r="AQ52" t="s">
        <v>348</v>
      </c>
      <c r="AR52" t="s">
        <v>348</v>
      </c>
      <c r="AS52" t="s">
        <v>348</v>
      </c>
      <c r="AT52" t="s">
        <v>348</v>
      </c>
      <c r="AU52" t="s">
        <v>348</v>
      </c>
      <c r="AV52" t="s">
        <v>348</v>
      </c>
      <c r="AW52" t="s">
        <v>348</v>
      </c>
      <c r="AX52" t="s">
        <v>348</v>
      </c>
      <c r="AY52" t="s">
        <v>348</v>
      </c>
      <c r="AZ52" t="s">
        <v>348</v>
      </c>
      <c r="BA52" t="s">
        <v>348</v>
      </c>
      <c r="BB52" t="s">
        <v>348</v>
      </c>
      <c r="BC52" t="s">
        <v>348</v>
      </c>
      <c r="BD52" t="s">
        <v>348</v>
      </c>
      <c r="BE52" t="s">
        <v>348</v>
      </c>
      <c r="BF52" t="s">
        <v>348</v>
      </c>
      <c r="BG52" t="s">
        <v>348</v>
      </c>
      <c r="BH52" t="s">
        <v>348</v>
      </c>
      <c r="BI52" t="s">
        <v>348</v>
      </c>
      <c r="BJ52" t="s">
        <v>348</v>
      </c>
      <c r="BK52" t="s">
        <v>348</v>
      </c>
      <c r="BL52" t="s">
        <v>348</v>
      </c>
      <c r="BM52" t="s">
        <v>348</v>
      </c>
      <c r="BN52" t="s">
        <v>348</v>
      </c>
      <c r="BO52" t="s">
        <v>348</v>
      </c>
      <c r="BP52" t="s">
        <v>348</v>
      </c>
      <c r="BQ52" t="s">
        <v>348</v>
      </c>
      <c r="BR52" t="s">
        <v>659</v>
      </c>
      <c r="BS52" t="s">
        <v>348</v>
      </c>
      <c r="BT52" t="s">
        <v>348</v>
      </c>
      <c r="BU52" t="s">
        <v>348</v>
      </c>
      <c r="BV52" t="s">
        <v>348</v>
      </c>
      <c r="BW52" t="s">
        <v>348</v>
      </c>
      <c r="BX52" t="s">
        <v>348</v>
      </c>
      <c r="BY52" t="s">
        <v>348</v>
      </c>
      <c r="BZ52" t="s">
        <v>348</v>
      </c>
      <c r="CA52" t="s">
        <v>348</v>
      </c>
      <c r="CB52" t="s">
        <v>348</v>
      </c>
      <c r="CC52" t="s">
        <v>348</v>
      </c>
      <c r="CD52" t="s">
        <v>659</v>
      </c>
      <c r="CE52" t="s">
        <v>348</v>
      </c>
      <c r="CF52" t="s">
        <v>348</v>
      </c>
      <c r="CG52" t="s">
        <v>659</v>
      </c>
      <c r="CH52" t="s">
        <v>659</v>
      </c>
      <c r="CI52" t="s">
        <v>659</v>
      </c>
      <c r="CJ52" t="s">
        <v>348</v>
      </c>
      <c r="CK52" t="s">
        <v>659</v>
      </c>
      <c r="CL52" t="s">
        <v>659</v>
      </c>
      <c r="CM52" t="s">
        <v>659</v>
      </c>
      <c r="CN52" t="s">
        <v>659</v>
      </c>
      <c r="CO52" t="s">
        <v>659</v>
      </c>
      <c r="CP52" t="s">
        <v>348</v>
      </c>
      <c r="CQ52" t="s">
        <v>659</v>
      </c>
    </row>
    <row r="53" spans="1:95">
      <c r="A53" s="360" t="s">
        <v>1036</v>
      </c>
      <c r="B53" s="2" t="s">
        <v>269</v>
      </c>
      <c r="C53" t="s">
        <v>348</v>
      </c>
      <c r="D53" t="s">
        <v>348</v>
      </c>
      <c r="E53" t="s">
        <v>348</v>
      </c>
      <c r="F53" t="s">
        <v>348</v>
      </c>
      <c r="G53" t="s">
        <v>348</v>
      </c>
      <c r="H53" t="s">
        <v>348</v>
      </c>
      <c r="I53" t="s">
        <v>348</v>
      </c>
      <c r="J53" t="s">
        <v>348</v>
      </c>
      <c r="K53" t="s">
        <v>348</v>
      </c>
      <c r="L53" t="s">
        <v>348</v>
      </c>
      <c r="M53" t="s">
        <v>348</v>
      </c>
      <c r="N53" t="s">
        <v>348</v>
      </c>
      <c r="O53" t="s">
        <v>348</v>
      </c>
      <c r="P53" t="s">
        <v>348</v>
      </c>
      <c r="Q53" t="s">
        <v>348</v>
      </c>
      <c r="R53" t="s">
        <v>348</v>
      </c>
      <c r="S53" t="s">
        <v>348</v>
      </c>
      <c r="T53" t="s">
        <v>348</v>
      </c>
      <c r="U53" t="s">
        <v>348</v>
      </c>
      <c r="V53" t="s">
        <v>348</v>
      </c>
      <c r="W53" t="s">
        <v>348</v>
      </c>
      <c r="X53" t="s">
        <v>348</v>
      </c>
      <c r="Y53" t="s">
        <v>348</v>
      </c>
      <c r="Z53" t="s">
        <v>348</v>
      </c>
      <c r="AA53" t="s">
        <v>348</v>
      </c>
      <c r="AB53" t="s">
        <v>348</v>
      </c>
      <c r="AC53" t="s">
        <v>348</v>
      </c>
      <c r="AD53" t="s">
        <v>348</v>
      </c>
      <c r="AE53" t="s">
        <v>348</v>
      </c>
      <c r="AF53" t="s">
        <v>348</v>
      </c>
      <c r="AG53" t="s">
        <v>348</v>
      </c>
      <c r="AH53" t="s">
        <v>348</v>
      </c>
      <c r="AI53" t="s">
        <v>348</v>
      </c>
      <c r="AJ53" t="s">
        <v>348</v>
      </c>
      <c r="AK53" t="s">
        <v>348</v>
      </c>
      <c r="AL53" t="s">
        <v>348</v>
      </c>
      <c r="AM53" t="s">
        <v>348</v>
      </c>
      <c r="AN53" t="s">
        <v>348</v>
      </c>
      <c r="AO53" t="s">
        <v>348</v>
      </c>
      <c r="AP53" t="s">
        <v>348</v>
      </c>
      <c r="AQ53" t="s">
        <v>348</v>
      </c>
      <c r="AR53" t="s">
        <v>348</v>
      </c>
      <c r="AS53" t="s">
        <v>348</v>
      </c>
      <c r="AT53" t="s">
        <v>348</v>
      </c>
      <c r="AU53" t="s">
        <v>348</v>
      </c>
      <c r="AV53" t="s">
        <v>348</v>
      </c>
      <c r="AW53" t="s">
        <v>348</v>
      </c>
      <c r="AX53" t="s">
        <v>348</v>
      </c>
      <c r="AY53" t="s">
        <v>348</v>
      </c>
      <c r="AZ53" t="s">
        <v>348</v>
      </c>
      <c r="BA53" t="s">
        <v>348</v>
      </c>
      <c r="BB53" t="s">
        <v>348</v>
      </c>
      <c r="BC53" t="s">
        <v>348</v>
      </c>
      <c r="BD53" t="s">
        <v>348</v>
      </c>
      <c r="BE53" t="s">
        <v>348</v>
      </c>
      <c r="BF53" t="s">
        <v>348</v>
      </c>
      <c r="BG53" t="s">
        <v>348</v>
      </c>
      <c r="BH53" t="s">
        <v>348</v>
      </c>
      <c r="BI53" t="s">
        <v>348</v>
      </c>
      <c r="BJ53" t="s">
        <v>348</v>
      </c>
      <c r="BK53" t="s">
        <v>348</v>
      </c>
      <c r="BL53" t="s">
        <v>348</v>
      </c>
      <c r="BM53" t="s">
        <v>348</v>
      </c>
      <c r="BN53" t="s">
        <v>348</v>
      </c>
      <c r="BO53" t="s">
        <v>348</v>
      </c>
      <c r="BP53" t="s">
        <v>348</v>
      </c>
      <c r="BQ53" t="s">
        <v>348</v>
      </c>
      <c r="BR53" t="s">
        <v>659</v>
      </c>
      <c r="BS53" t="s">
        <v>348</v>
      </c>
      <c r="BT53" t="s">
        <v>348</v>
      </c>
      <c r="BU53" t="s">
        <v>348</v>
      </c>
      <c r="BV53" t="s">
        <v>348</v>
      </c>
      <c r="BW53" t="s">
        <v>348</v>
      </c>
      <c r="BX53" t="s">
        <v>348</v>
      </c>
      <c r="BY53" t="s">
        <v>348</v>
      </c>
      <c r="BZ53" t="s">
        <v>348</v>
      </c>
      <c r="CA53" t="s">
        <v>348</v>
      </c>
      <c r="CB53" t="s">
        <v>348</v>
      </c>
      <c r="CC53" t="s">
        <v>348</v>
      </c>
      <c r="CD53" t="s">
        <v>659</v>
      </c>
      <c r="CE53" t="s">
        <v>348</v>
      </c>
      <c r="CF53" t="s">
        <v>348</v>
      </c>
      <c r="CG53" t="s">
        <v>659</v>
      </c>
      <c r="CH53" t="s">
        <v>659</v>
      </c>
      <c r="CI53" t="s">
        <v>659</v>
      </c>
      <c r="CJ53" t="s">
        <v>348</v>
      </c>
      <c r="CK53" t="s">
        <v>659</v>
      </c>
      <c r="CL53" t="s">
        <v>659</v>
      </c>
      <c r="CM53" t="s">
        <v>659</v>
      </c>
      <c r="CN53" t="s">
        <v>659</v>
      </c>
      <c r="CO53" t="s">
        <v>659</v>
      </c>
      <c r="CP53" t="s">
        <v>348</v>
      </c>
      <c r="CQ53" t="s">
        <v>659</v>
      </c>
    </row>
    <row r="54" spans="1:95">
      <c r="A54" s="360" t="s">
        <v>1037</v>
      </c>
      <c r="B54" s="2" t="s">
        <v>355</v>
      </c>
      <c r="C54" t="s">
        <v>348</v>
      </c>
      <c r="D54" t="s">
        <v>348</v>
      </c>
      <c r="E54" t="s">
        <v>348</v>
      </c>
      <c r="F54" t="s">
        <v>348</v>
      </c>
      <c r="G54" t="s">
        <v>348</v>
      </c>
      <c r="H54" t="s">
        <v>348</v>
      </c>
      <c r="I54" t="s">
        <v>348</v>
      </c>
      <c r="J54" t="s">
        <v>348</v>
      </c>
      <c r="K54" t="s">
        <v>348</v>
      </c>
      <c r="L54" t="s">
        <v>348</v>
      </c>
      <c r="M54" t="s">
        <v>348</v>
      </c>
      <c r="N54" t="s">
        <v>348</v>
      </c>
      <c r="O54" t="s">
        <v>348</v>
      </c>
      <c r="P54" t="s">
        <v>348</v>
      </c>
      <c r="Q54" t="s">
        <v>348</v>
      </c>
      <c r="R54" t="s">
        <v>348</v>
      </c>
      <c r="S54" t="s">
        <v>348</v>
      </c>
      <c r="T54" t="s">
        <v>348</v>
      </c>
      <c r="U54" t="s">
        <v>348</v>
      </c>
      <c r="V54" t="s">
        <v>348</v>
      </c>
      <c r="W54" t="s">
        <v>348</v>
      </c>
      <c r="X54" t="s">
        <v>348</v>
      </c>
      <c r="Y54" t="s">
        <v>348</v>
      </c>
      <c r="Z54" t="s">
        <v>348</v>
      </c>
      <c r="AA54" t="s">
        <v>348</v>
      </c>
      <c r="AB54" t="s">
        <v>348</v>
      </c>
      <c r="AC54" t="s">
        <v>348</v>
      </c>
      <c r="AD54" t="s">
        <v>348</v>
      </c>
      <c r="AE54" t="s">
        <v>348</v>
      </c>
      <c r="AF54" t="s">
        <v>348</v>
      </c>
      <c r="AG54" t="s">
        <v>348</v>
      </c>
      <c r="AH54" t="s">
        <v>348</v>
      </c>
      <c r="AI54" t="s">
        <v>348</v>
      </c>
      <c r="AJ54" t="s">
        <v>348</v>
      </c>
      <c r="AK54" t="s">
        <v>348</v>
      </c>
      <c r="AL54" t="s">
        <v>348</v>
      </c>
      <c r="AM54" t="s">
        <v>348</v>
      </c>
      <c r="AN54" t="s">
        <v>348</v>
      </c>
      <c r="AO54" t="s">
        <v>348</v>
      </c>
      <c r="AP54" t="s">
        <v>348</v>
      </c>
      <c r="AQ54" t="s">
        <v>348</v>
      </c>
      <c r="AR54" t="s">
        <v>348</v>
      </c>
      <c r="AS54" t="s">
        <v>348</v>
      </c>
      <c r="AT54" t="s">
        <v>348</v>
      </c>
      <c r="AU54" t="s">
        <v>348</v>
      </c>
      <c r="AV54" t="s">
        <v>348</v>
      </c>
      <c r="AW54" t="s">
        <v>348</v>
      </c>
      <c r="AX54" t="s">
        <v>348</v>
      </c>
      <c r="AY54" t="s">
        <v>348</v>
      </c>
      <c r="AZ54" t="s">
        <v>348</v>
      </c>
      <c r="BA54" t="s">
        <v>348</v>
      </c>
      <c r="BB54" t="s">
        <v>348</v>
      </c>
      <c r="BC54" t="s">
        <v>348</v>
      </c>
      <c r="BD54" t="s">
        <v>348</v>
      </c>
      <c r="BE54" t="s">
        <v>348</v>
      </c>
      <c r="BF54" t="s">
        <v>348</v>
      </c>
      <c r="BG54" t="s">
        <v>348</v>
      </c>
      <c r="BH54" t="s">
        <v>348</v>
      </c>
      <c r="BI54" t="s">
        <v>348</v>
      </c>
      <c r="BJ54" t="s">
        <v>348</v>
      </c>
      <c r="BK54" t="s">
        <v>348</v>
      </c>
      <c r="BL54" t="s">
        <v>348</v>
      </c>
      <c r="BM54" t="s">
        <v>348</v>
      </c>
      <c r="BN54" t="s">
        <v>348</v>
      </c>
      <c r="BO54" t="s">
        <v>348</v>
      </c>
      <c r="BP54" t="s">
        <v>348</v>
      </c>
      <c r="BQ54" t="s">
        <v>348</v>
      </c>
      <c r="BR54" t="s">
        <v>659</v>
      </c>
      <c r="BS54" t="s">
        <v>348</v>
      </c>
      <c r="BT54" t="s">
        <v>348</v>
      </c>
      <c r="BU54" t="s">
        <v>348</v>
      </c>
      <c r="BV54" t="s">
        <v>348</v>
      </c>
      <c r="BW54" t="s">
        <v>348</v>
      </c>
      <c r="BX54" t="s">
        <v>348</v>
      </c>
      <c r="BY54" t="s">
        <v>348</v>
      </c>
      <c r="BZ54" t="s">
        <v>348</v>
      </c>
      <c r="CA54" t="s">
        <v>348</v>
      </c>
      <c r="CB54" t="s">
        <v>348</v>
      </c>
      <c r="CC54" t="s">
        <v>348</v>
      </c>
      <c r="CD54" t="s">
        <v>659</v>
      </c>
      <c r="CE54" t="s">
        <v>348</v>
      </c>
      <c r="CF54" t="s">
        <v>348</v>
      </c>
      <c r="CG54" t="s">
        <v>659</v>
      </c>
      <c r="CH54" t="s">
        <v>659</v>
      </c>
      <c r="CI54" t="s">
        <v>659</v>
      </c>
      <c r="CJ54" t="s">
        <v>348</v>
      </c>
      <c r="CK54" t="s">
        <v>659</v>
      </c>
      <c r="CL54" t="s">
        <v>659</v>
      </c>
      <c r="CM54" t="s">
        <v>659</v>
      </c>
      <c r="CN54" t="s">
        <v>659</v>
      </c>
      <c r="CO54" t="s">
        <v>659</v>
      </c>
      <c r="CP54" t="s">
        <v>348</v>
      </c>
      <c r="CQ54" t="s">
        <v>659</v>
      </c>
    </row>
    <row r="55" spans="1:95">
      <c r="A55" s="360" t="s">
        <v>1038</v>
      </c>
      <c r="B55" s="2" t="s">
        <v>329</v>
      </c>
      <c r="C55" t="s">
        <v>392</v>
      </c>
      <c r="D55" t="s">
        <v>392</v>
      </c>
      <c r="E55" t="s">
        <v>392</v>
      </c>
      <c r="F55" t="s">
        <v>392</v>
      </c>
      <c r="G55" t="s">
        <v>392</v>
      </c>
      <c r="H55" t="s">
        <v>392</v>
      </c>
      <c r="I55" t="s">
        <v>392</v>
      </c>
      <c r="J55" t="s">
        <v>392</v>
      </c>
      <c r="K55" t="s">
        <v>392</v>
      </c>
      <c r="L55" t="s">
        <v>392</v>
      </c>
      <c r="M55" t="s">
        <v>392</v>
      </c>
      <c r="N55" t="s">
        <v>392</v>
      </c>
      <c r="O55" t="s">
        <v>392</v>
      </c>
      <c r="P55" t="s">
        <v>392</v>
      </c>
      <c r="Q55" t="s">
        <v>392</v>
      </c>
      <c r="R55" t="s">
        <v>392</v>
      </c>
      <c r="S55" t="s">
        <v>392</v>
      </c>
      <c r="T55" t="s">
        <v>392</v>
      </c>
      <c r="U55" t="s">
        <v>392</v>
      </c>
      <c r="V55" t="s">
        <v>392</v>
      </c>
      <c r="W55" t="s">
        <v>392</v>
      </c>
      <c r="X55" t="s">
        <v>392</v>
      </c>
      <c r="Y55" t="s">
        <v>392</v>
      </c>
      <c r="Z55" t="s">
        <v>392</v>
      </c>
      <c r="AA55" t="s">
        <v>392</v>
      </c>
      <c r="AB55" t="s">
        <v>392</v>
      </c>
      <c r="AC55" t="s">
        <v>392</v>
      </c>
      <c r="AD55" t="s">
        <v>392</v>
      </c>
      <c r="AE55" t="s">
        <v>392</v>
      </c>
      <c r="AF55" t="s">
        <v>392</v>
      </c>
      <c r="AG55" t="s">
        <v>392</v>
      </c>
      <c r="AH55" t="s">
        <v>392</v>
      </c>
      <c r="AI55" t="s">
        <v>392</v>
      </c>
      <c r="AJ55" t="s">
        <v>392</v>
      </c>
      <c r="AK55" t="s">
        <v>392</v>
      </c>
      <c r="AL55" t="s">
        <v>392</v>
      </c>
      <c r="AM55" t="s">
        <v>392</v>
      </c>
      <c r="AN55" t="s">
        <v>392</v>
      </c>
      <c r="AO55" t="s">
        <v>392</v>
      </c>
      <c r="AP55" t="s">
        <v>392</v>
      </c>
      <c r="AQ55" t="s">
        <v>392</v>
      </c>
      <c r="AR55" t="s">
        <v>392</v>
      </c>
      <c r="AS55" t="s">
        <v>392</v>
      </c>
      <c r="AT55" t="s">
        <v>392</v>
      </c>
      <c r="AU55" t="s">
        <v>392</v>
      </c>
      <c r="AV55" t="s">
        <v>392</v>
      </c>
      <c r="AW55" t="s">
        <v>392</v>
      </c>
      <c r="AX55" t="s">
        <v>392</v>
      </c>
      <c r="AY55" t="s">
        <v>392</v>
      </c>
      <c r="AZ55" t="s">
        <v>392</v>
      </c>
      <c r="BA55" t="s">
        <v>392</v>
      </c>
      <c r="BB55" t="s">
        <v>392</v>
      </c>
      <c r="BC55" t="s">
        <v>392</v>
      </c>
      <c r="BD55" t="s">
        <v>392</v>
      </c>
      <c r="BE55" t="s">
        <v>392</v>
      </c>
      <c r="BF55" t="s">
        <v>392</v>
      </c>
      <c r="BG55" t="s">
        <v>392</v>
      </c>
      <c r="BH55" t="s">
        <v>392</v>
      </c>
      <c r="BI55" t="s">
        <v>392</v>
      </c>
      <c r="BJ55" t="s">
        <v>392</v>
      </c>
      <c r="BK55" t="s">
        <v>392</v>
      </c>
      <c r="BL55" t="s">
        <v>392</v>
      </c>
      <c r="BM55" t="s">
        <v>392</v>
      </c>
      <c r="BN55" t="s">
        <v>392</v>
      </c>
      <c r="BO55" t="s">
        <v>392</v>
      </c>
      <c r="BP55" t="s">
        <v>392</v>
      </c>
      <c r="BQ55" t="s">
        <v>392</v>
      </c>
      <c r="BR55" t="s">
        <v>1159</v>
      </c>
      <c r="BS55" t="s">
        <v>392</v>
      </c>
      <c r="BT55" t="s">
        <v>392</v>
      </c>
      <c r="BU55" t="s">
        <v>392</v>
      </c>
      <c r="BV55" t="s">
        <v>392</v>
      </c>
      <c r="BW55" t="s">
        <v>392</v>
      </c>
      <c r="BX55" t="s">
        <v>392</v>
      </c>
      <c r="BY55" t="s">
        <v>392</v>
      </c>
      <c r="BZ55" t="s">
        <v>392</v>
      </c>
      <c r="CA55" t="s">
        <v>392</v>
      </c>
      <c r="CB55" t="s">
        <v>392</v>
      </c>
      <c r="CC55" t="s">
        <v>392</v>
      </c>
      <c r="CD55" t="s">
        <v>1159</v>
      </c>
      <c r="CE55" t="s">
        <v>392</v>
      </c>
      <c r="CF55" t="s">
        <v>392</v>
      </c>
      <c r="CG55" t="s">
        <v>1159</v>
      </c>
      <c r="CH55" t="s">
        <v>1159</v>
      </c>
      <c r="CI55" t="s">
        <v>1159</v>
      </c>
      <c r="CJ55" t="s">
        <v>392</v>
      </c>
      <c r="CK55" t="s">
        <v>1159</v>
      </c>
      <c r="CL55" t="s">
        <v>1159</v>
      </c>
      <c r="CM55" t="s">
        <v>1159</v>
      </c>
      <c r="CN55" t="s">
        <v>1159</v>
      </c>
      <c r="CO55" t="s">
        <v>1159</v>
      </c>
      <c r="CP55" t="s">
        <v>392</v>
      </c>
      <c r="CQ55" t="s">
        <v>1159</v>
      </c>
    </row>
    <row r="56" spans="1:95">
      <c r="A56" s="360" t="s">
        <v>1039</v>
      </c>
      <c r="B56" s="2" t="s">
        <v>328</v>
      </c>
      <c r="C56" t="s">
        <v>392</v>
      </c>
      <c r="D56" t="s">
        <v>392</v>
      </c>
      <c r="E56" t="s">
        <v>392</v>
      </c>
      <c r="F56" t="s">
        <v>392</v>
      </c>
      <c r="G56" t="s">
        <v>392</v>
      </c>
      <c r="H56" t="s">
        <v>392</v>
      </c>
      <c r="I56" t="s">
        <v>392</v>
      </c>
      <c r="J56" t="s">
        <v>392</v>
      </c>
      <c r="K56" t="s">
        <v>392</v>
      </c>
      <c r="L56" t="s">
        <v>392</v>
      </c>
      <c r="M56" t="s">
        <v>392</v>
      </c>
      <c r="N56" t="s">
        <v>392</v>
      </c>
      <c r="O56" t="s">
        <v>392</v>
      </c>
      <c r="P56" t="s">
        <v>392</v>
      </c>
      <c r="Q56" t="s">
        <v>392</v>
      </c>
      <c r="R56" t="s">
        <v>392</v>
      </c>
      <c r="S56" t="s">
        <v>392</v>
      </c>
      <c r="T56" t="s">
        <v>392</v>
      </c>
      <c r="U56" t="s">
        <v>392</v>
      </c>
      <c r="V56" t="s">
        <v>392</v>
      </c>
      <c r="W56" t="s">
        <v>392</v>
      </c>
      <c r="X56" t="s">
        <v>392</v>
      </c>
      <c r="Y56" t="s">
        <v>392</v>
      </c>
      <c r="Z56" t="s">
        <v>392</v>
      </c>
      <c r="AA56" t="s">
        <v>392</v>
      </c>
      <c r="AB56" t="s">
        <v>392</v>
      </c>
      <c r="AC56" t="s">
        <v>392</v>
      </c>
      <c r="AD56" t="s">
        <v>392</v>
      </c>
      <c r="AE56" t="s">
        <v>392</v>
      </c>
      <c r="AF56" t="s">
        <v>392</v>
      </c>
      <c r="AG56" t="s">
        <v>392</v>
      </c>
      <c r="AH56" t="s">
        <v>392</v>
      </c>
      <c r="AI56" t="s">
        <v>392</v>
      </c>
      <c r="AJ56" t="s">
        <v>392</v>
      </c>
      <c r="AK56" t="s">
        <v>392</v>
      </c>
      <c r="AL56" t="s">
        <v>392</v>
      </c>
      <c r="AM56" t="s">
        <v>392</v>
      </c>
      <c r="AN56" t="s">
        <v>392</v>
      </c>
      <c r="AO56" t="s">
        <v>392</v>
      </c>
      <c r="AP56" t="s">
        <v>392</v>
      </c>
      <c r="AQ56" t="s">
        <v>392</v>
      </c>
      <c r="AR56" t="s">
        <v>392</v>
      </c>
      <c r="AS56" t="s">
        <v>392</v>
      </c>
      <c r="AT56" t="s">
        <v>392</v>
      </c>
      <c r="AU56" t="s">
        <v>392</v>
      </c>
      <c r="AV56" t="s">
        <v>392</v>
      </c>
      <c r="AW56" t="s">
        <v>392</v>
      </c>
      <c r="AX56" t="s">
        <v>392</v>
      </c>
      <c r="AY56" t="s">
        <v>392</v>
      </c>
      <c r="AZ56" t="s">
        <v>392</v>
      </c>
      <c r="BA56" t="s">
        <v>392</v>
      </c>
      <c r="BB56" t="s">
        <v>392</v>
      </c>
      <c r="BC56" t="s">
        <v>392</v>
      </c>
      <c r="BD56" t="s">
        <v>392</v>
      </c>
      <c r="BE56" t="s">
        <v>392</v>
      </c>
      <c r="BF56" t="s">
        <v>392</v>
      </c>
      <c r="BG56" t="s">
        <v>392</v>
      </c>
      <c r="BH56" t="s">
        <v>392</v>
      </c>
      <c r="BI56" t="s">
        <v>392</v>
      </c>
      <c r="BJ56" t="s">
        <v>392</v>
      </c>
      <c r="BK56" t="s">
        <v>392</v>
      </c>
      <c r="BL56" t="s">
        <v>392</v>
      </c>
      <c r="BM56" t="s">
        <v>392</v>
      </c>
      <c r="BN56" t="s">
        <v>392</v>
      </c>
      <c r="BO56" t="s">
        <v>392</v>
      </c>
      <c r="BP56" t="s">
        <v>392</v>
      </c>
      <c r="BQ56" t="s">
        <v>392</v>
      </c>
      <c r="BR56" t="s">
        <v>1159</v>
      </c>
      <c r="BS56" t="s">
        <v>392</v>
      </c>
      <c r="BT56" t="s">
        <v>392</v>
      </c>
      <c r="BU56" t="s">
        <v>392</v>
      </c>
      <c r="BV56" t="s">
        <v>392</v>
      </c>
      <c r="BW56" t="s">
        <v>392</v>
      </c>
      <c r="BX56" t="s">
        <v>392</v>
      </c>
      <c r="BY56" t="s">
        <v>392</v>
      </c>
      <c r="BZ56" t="s">
        <v>392</v>
      </c>
      <c r="CA56" t="s">
        <v>392</v>
      </c>
      <c r="CB56" t="s">
        <v>392</v>
      </c>
      <c r="CC56" t="s">
        <v>392</v>
      </c>
      <c r="CD56" t="s">
        <v>1159</v>
      </c>
      <c r="CE56" t="s">
        <v>392</v>
      </c>
      <c r="CF56" t="s">
        <v>392</v>
      </c>
      <c r="CG56" t="s">
        <v>1159</v>
      </c>
      <c r="CH56" t="s">
        <v>1159</v>
      </c>
      <c r="CI56" t="s">
        <v>1159</v>
      </c>
      <c r="CJ56" t="s">
        <v>392</v>
      </c>
      <c r="CK56" t="s">
        <v>1159</v>
      </c>
      <c r="CL56" t="s">
        <v>1159</v>
      </c>
      <c r="CM56" t="s">
        <v>1159</v>
      </c>
      <c r="CN56" t="s">
        <v>1159</v>
      </c>
      <c r="CO56" t="s">
        <v>1159</v>
      </c>
      <c r="CP56" t="s">
        <v>392</v>
      </c>
      <c r="CQ56" t="s">
        <v>1159</v>
      </c>
    </row>
    <row r="57" spans="1:95">
      <c r="A57" s="360" t="s">
        <v>1040</v>
      </c>
      <c r="B57" s="2" t="s">
        <v>327</v>
      </c>
      <c r="C57" t="s">
        <v>348</v>
      </c>
      <c r="D57" t="s">
        <v>348</v>
      </c>
      <c r="E57" t="s">
        <v>348</v>
      </c>
      <c r="F57" t="s">
        <v>348</v>
      </c>
      <c r="G57" t="s">
        <v>348</v>
      </c>
      <c r="H57" t="s">
        <v>348</v>
      </c>
      <c r="I57" t="s">
        <v>348</v>
      </c>
      <c r="J57" t="s">
        <v>348</v>
      </c>
      <c r="K57" t="s">
        <v>348</v>
      </c>
      <c r="L57" t="s">
        <v>348</v>
      </c>
      <c r="M57" t="s">
        <v>348</v>
      </c>
      <c r="N57" t="s">
        <v>348</v>
      </c>
      <c r="O57" t="s">
        <v>348</v>
      </c>
      <c r="P57" t="s">
        <v>348</v>
      </c>
      <c r="Q57" t="s">
        <v>348</v>
      </c>
      <c r="R57" t="s">
        <v>348</v>
      </c>
      <c r="S57" t="s">
        <v>348</v>
      </c>
      <c r="T57" t="s">
        <v>348</v>
      </c>
      <c r="U57" t="s">
        <v>348</v>
      </c>
      <c r="V57" t="s">
        <v>348</v>
      </c>
      <c r="W57" t="s">
        <v>348</v>
      </c>
      <c r="X57" t="s">
        <v>348</v>
      </c>
      <c r="Y57" t="s">
        <v>348</v>
      </c>
      <c r="Z57" t="s">
        <v>348</v>
      </c>
      <c r="AA57" t="s">
        <v>348</v>
      </c>
      <c r="AB57" t="s">
        <v>348</v>
      </c>
      <c r="AC57" t="s">
        <v>348</v>
      </c>
      <c r="AD57" t="s">
        <v>348</v>
      </c>
      <c r="AE57" t="s">
        <v>348</v>
      </c>
      <c r="AF57" t="s">
        <v>348</v>
      </c>
      <c r="AG57" t="s">
        <v>348</v>
      </c>
      <c r="AH57" t="s">
        <v>348</v>
      </c>
      <c r="AI57" t="s">
        <v>348</v>
      </c>
      <c r="AJ57" t="s">
        <v>348</v>
      </c>
      <c r="AK57" t="s">
        <v>348</v>
      </c>
      <c r="AL57" t="s">
        <v>348</v>
      </c>
      <c r="AM57" t="s">
        <v>348</v>
      </c>
      <c r="AN57" t="s">
        <v>348</v>
      </c>
      <c r="AO57" t="s">
        <v>348</v>
      </c>
      <c r="AP57" t="s">
        <v>348</v>
      </c>
      <c r="AQ57" t="s">
        <v>348</v>
      </c>
      <c r="AR57" t="s">
        <v>348</v>
      </c>
      <c r="AS57" t="s">
        <v>348</v>
      </c>
      <c r="AT57" t="s">
        <v>348</v>
      </c>
      <c r="AU57" t="s">
        <v>348</v>
      </c>
      <c r="AV57" t="s">
        <v>348</v>
      </c>
      <c r="AW57" t="s">
        <v>348</v>
      </c>
      <c r="AX57" t="s">
        <v>348</v>
      </c>
      <c r="AY57" t="s">
        <v>348</v>
      </c>
      <c r="AZ57" t="s">
        <v>348</v>
      </c>
      <c r="BA57" t="s">
        <v>348</v>
      </c>
      <c r="BB57" t="s">
        <v>348</v>
      </c>
      <c r="BC57" t="s">
        <v>348</v>
      </c>
      <c r="BD57" t="s">
        <v>348</v>
      </c>
      <c r="BE57" t="s">
        <v>348</v>
      </c>
      <c r="BF57" t="s">
        <v>348</v>
      </c>
      <c r="BG57" t="s">
        <v>348</v>
      </c>
      <c r="BH57" t="s">
        <v>348</v>
      </c>
      <c r="BI57" t="s">
        <v>348</v>
      </c>
      <c r="BJ57" t="s">
        <v>348</v>
      </c>
      <c r="BK57" t="s">
        <v>348</v>
      </c>
      <c r="BL57" t="s">
        <v>348</v>
      </c>
      <c r="BM57" t="s">
        <v>348</v>
      </c>
      <c r="BN57" t="s">
        <v>348</v>
      </c>
      <c r="BO57" t="s">
        <v>348</v>
      </c>
      <c r="BP57" t="s">
        <v>348</v>
      </c>
      <c r="BQ57" t="s">
        <v>348</v>
      </c>
      <c r="BR57" t="s">
        <v>659</v>
      </c>
      <c r="BS57" t="s">
        <v>348</v>
      </c>
      <c r="BT57" t="s">
        <v>348</v>
      </c>
      <c r="BU57" t="s">
        <v>348</v>
      </c>
      <c r="BV57" t="s">
        <v>348</v>
      </c>
      <c r="BW57" t="s">
        <v>348</v>
      </c>
      <c r="BX57" t="s">
        <v>348</v>
      </c>
      <c r="BY57" t="s">
        <v>348</v>
      </c>
      <c r="BZ57" t="s">
        <v>348</v>
      </c>
      <c r="CA57" t="s">
        <v>348</v>
      </c>
      <c r="CB57" t="s">
        <v>348</v>
      </c>
      <c r="CC57" t="s">
        <v>348</v>
      </c>
      <c r="CD57" t="s">
        <v>659</v>
      </c>
      <c r="CE57" t="s">
        <v>348</v>
      </c>
      <c r="CF57" t="s">
        <v>348</v>
      </c>
      <c r="CG57" t="s">
        <v>659</v>
      </c>
      <c r="CH57" t="s">
        <v>659</v>
      </c>
      <c r="CI57" t="s">
        <v>659</v>
      </c>
      <c r="CJ57" t="s">
        <v>348</v>
      </c>
      <c r="CK57" t="s">
        <v>659</v>
      </c>
      <c r="CL57" t="s">
        <v>659</v>
      </c>
      <c r="CM57" t="s">
        <v>659</v>
      </c>
      <c r="CN57" t="s">
        <v>659</v>
      </c>
      <c r="CO57" t="s">
        <v>659</v>
      </c>
      <c r="CP57" t="s">
        <v>348</v>
      </c>
      <c r="CQ57" t="s">
        <v>659</v>
      </c>
    </row>
    <row r="58" spans="1:95">
      <c r="A58" s="360" t="s">
        <v>1041</v>
      </c>
      <c r="B58" s="2" t="s">
        <v>326</v>
      </c>
      <c r="C58" t="s">
        <v>392</v>
      </c>
      <c r="D58" t="s">
        <v>392</v>
      </c>
      <c r="E58" t="s">
        <v>392</v>
      </c>
      <c r="F58" t="s">
        <v>392</v>
      </c>
      <c r="G58" t="s">
        <v>392</v>
      </c>
      <c r="H58" t="s">
        <v>392</v>
      </c>
      <c r="I58" t="s">
        <v>392</v>
      </c>
      <c r="J58" t="s">
        <v>392</v>
      </c>
      <c r="K58" t="s">
        <v>392</v>
      </c>
      <c r="L58" t="s">
        <v>392</v>
      </c>
      <c r="M58" t="s">
        <v>392</v>
      </c>
      <c r="N58" t="s">
        <v>392</v>
      </c>
      <c r="O58" t="s">
        <v>392</v>
      </c>
      <c r="P58" t="s">
        <v>392</v>
      </c>
      <c r="Q58" t="s">
        <v>392</v>
      </c>
      <c r="R58" t="s">
        <v>392</v>
      </c>
      <c r="S58" t="s">
        <v>392</v>
      </c>
      <c r="T58" t="s">
        <v>392</v>
      </c>
      <c r="U58" t="s">
        <v>392</v>
      </c>
      <c r="V58" t="s">
        <v>392</v>
      </c>
      <c r="W58" t="s">
        <v>392</v>
      </c>
      <c r="X58" t="s">
        <v>392</v>
      </c>
      <c r="Y58" t="s">
        <v>392</v>
      </c>
      <c r="Z58" t="s">
        <v>392</v>
      </c>
      <c r="AA58" t="s">
        <v>392</v>
      </c>
      <c r="AB58" t="s">
        <v>392</v>
      </c>
      <c r="AC58" t="s">
        <v>392</v>
      </c>
      <c r="AD58" t="s">
        <v>392</v>
      </c>
      <c r="AE58" t="s">
        <v>392</v>
      </c>
      <c r="AF58" t="s">
        <v>392</v>
      </c>
      <c r="AG58" t="s">
        <v>392</v>
      </c>
      <c r="AH58" t="s">
        <v>392</v>
      </c>
      <c r="AI58" t="s">
        <v>392</v>
      </c>
      <c r="AJ58" t="s">
        <v>392</v>
      </c>
      <c r="AK58" t="s">
        <v>392</v>
      </c>
      <c r="AL58" t="s">
        <v>392</v>
      </c>
      <c r="AM58" t="s">
        <v>392</v>
      </c>
      <c r="AN58" t="s">
        <v>392</v>
      </c>
      <c r="AO58" t="s">
        <v>392</v>
      </c>
      <c r="AP58" t="s">
        <v>392</v>
      </c>
      <c r="AQ58" t="s">
        <v>392</v>
      </c>
      <c r="AR58" t="s">
        <v>392</v>
      </c>
      <c r="AS58" t="s">
        <v>392</v>
      </c>
      <c r="AT58" t="s">
        <v>392</v>
      </c>
      <c r="AU58" t="s">
        <v>392</v>
      </c>
      <c r="AV58" t="s">
        <v>392</v>
      </c>
      <c r="AW58" t="s">
        <v>392</v>
      </c>
      <c r="AX58" t="s">
        <v>392</v>
      </c>
      <c r="AY58" t="s">
        <v>392</v>
      </c>
      <c r="AZ58" t="s">
        <v>392</v>
      </c>
      <c r="BA58" t="s">
        <v>392</v>
      </c>
      <c r="BB58" t="s">
        <v>392</v>
      </c>
      <c r="BC58" t="s">
        <v>392</v>
      </c>
      <c r="BD58" t="s">
        <v>392</v>
      </c>
      <c r="BE58" t="s">
        <v>392</v>
      </c>
      <c r="BF58" t="s">
        <v>392</v>
      </c>
      <c r="BG58" t="s">
        <v>392</v>
      </c>
      <c r="BH58" t="s">
        <v>392</v>
      </c>
      <c r="BI58" t="s">
        <v>392</v>
      </c>
      <c r="BJ58" t="s">
        <v>392</v>
      </c>
      <c r="BK58" t="s">
        <v>392</v>
      </c>
      <c r="BL58" t="s">
        <v>392</v>
      </c>
      <c r="BM58" t="s">
        <v>392</v>
      </c>
      <c r="BN58" t="s">
        <v>392</v>
      </c>
      <c r="BO58" t="s">
        <v>392</v>
      </c>
      <c r="BP58" t="s">
        <v>392</v>
      </c>
      <c r="BQ58" t="s">
        <v>392</v>
      </c>
      <c r="BR58" t="s">
        <v>1159</v>
      </c>
      <c r="BS58" t="s">
        <v>392</v>
      </c>
      <c r="BT58" t="s">
        <v>392</v>
      </c>
      <c r="BU58" t="s">
        <v>392</v>
      </c>
      <c r="BV58" t="s">
        <v>392</v>
      </c>
      <c r="BW58" t="s">
        <v>392</v>
      </c>
      <c r="BX58" t="s">
        <v>392</v>
      </c>
      <c r="BY58" t="s">
        <v>392</v>
      </c>
      <c r="BZ58" t="s">
        <v>392</v>
      </c>
      <c r="CA58" t="s">
        <v>392</v>
      </c>
      <c r="CB58" t="s">
        <v>392</v>
      </c>
      <c r="CC58" t="s">
        <v>392</v>
      </c>
      <c r="CD58" t="s">
        <v>1159</v>
      </c>
      <c r="CE58" t="s">
        <v>392</v>
      </c>
      <c r="CF58" t="s">
        <v>392</v>
      </c>
      <c r="CG58" t="s">
        <v>1159</v>
      </c>
      <c r="CH58" t="s">
        <v>1159</v>
      </c>
      <c r="CI58" t="s">
        <v>1159</v>
      </c>
      <c r="CJ58" t="s">
        <v>392</v>
      </c>
      <c r="CK58" t="s">
        <v>1159</v>
      </c>
      <c r="CL58" t="s">
        <v>1159</v>
      </c>
      <c r="CM58" t="s">
        <v>1159</v>
      </c>
      <c r="CN58" t="s">
        <v>1159</v>
      </c>
      <c r="CO58" t="s">
        <v>1159</v>
      </c>
      <c r="CP58" t="s">
        <v>392</v>
      </c>
      <c r="CQ58" t="s">
        <v>1159</v>
      </c>
    </row>
    <row r="59" spans="1:95">
      <c r="A59" s="360" t="s">
        <v>1042</v>
      </c>
      <c r="B59" s="2" t="s">
        <v>325</v>
      </c>
      <c r="C59" t="s">
        <v>392</v>
      </c>
      <c r="D59" t="s">
        <v>392</v>
      </c>
      <c r="E59" t="s">
        <v>392</v>
      </c>
      <c r="F59" t="s">
        <v>392</v>
      </c>
      <c r="G59" t="s">
        <v>392</v>
      </c>
      <c r="H59" t="s">
        <v>392</v>
      </c>
      <c r="I59" t="s">
        <v>392</v>
      </c>
      <c r="J59" t="s">
        <v>392</v>
      </c>
      <c r="K59" t="s">
        <v>392</v>
      </c>
      <c r="L59" t="s">
        <v>392</v>
      </c>
      <c r="M59" t="s">
        <v>392</v>
      </c>
      <c r="N59" t="s">
        <v>392</v>
      </c>
      <c r="O59" t="s">
        <v>392</v>
      </c>
      <c r="P59" t="s">
        <v>392</v>
      </c>
      <c r="Q59" t="s">
        <v>392</v>
      </c>
      <c r="R59" t="s">
        <v>392</v>
      </c>
      <c r="S59" t="s">
        <v>392</v>
      </c>
      <c r="T59" t="s">
        <v>392</v>
      </c>
      <c r="U59" t="s">
        <v>392</v>
      </c>
      <c r="V59" t="s">
        <v>392</v>
      </c>
      <c r="W59" t="s">
        <v>392</v>
      </c>
      <c r="X59" t="s">
        <v>392</v>
      </c>
      <c r="Y59" t="s">
        <v>392</v>
      </c>
      <c r="Z59" t="s">
        <v>392</v>
      </c>
      <c r="AA59" t="s">
        <v>392</v>
      </c>
      <c r="AB59" t="s">
        <v>392</v>
      </c>
      <c r="AC59" t="s">
        <v>392</v>
      </c>
      <c r="AD59" t="s">
        <v>392</v>
      </c>
      <c r="AE59" t="s">
        <v>392</v>
      </c>
      <c r="AF59" t="s">
        <v>392</v>
      </c>
      <c r="AG59" t="s">
        <v>392</v>
      </c>
      <c r="AH59" t="s">
        <v>392</v>
      </c>
      <c r="AI59" t="s">
        <v>392</v>
      </c>
      <c r="AJ59" t="s">
        <v>392</v>
      </c>
      <c r="AK59" t="s">
        <v>392</v>
      </c>
      <c r="AL59" t="s">
        <v>392</v>
      </c>
      <c r="AM59" t="s">
        <v>392</v>
      </c>
      <c r="AN59" t="s">
        <v>392</v>
      </c>
      <c r="AO59" t="s">
        <v>392</v>
      </c>
      <c r="AP59" t="s">
        <v>392</v>
      </c>
      <c r="AQ59" t="s">
        <v>392</v>
      </c>
      <c r="AR59" t="s">
        <v>392</v>
      </c>
      <c r="AS59" t="s">
        <v>392</v>
      </c>
      <c r="AT59" t="s">
        <v>392</v>
      </c>
      <c r="AU59" t="s">
        <v>392</v>
      </c>
      <c r="AV59" t="s">
        <v>392</v>
      </c>
      <c r="AW59" t="s">
        <v>392</v>
      </c>
      <c r="AX59" t="s">
        <v>392</v>
      </c>
      <c r="AY59" t="s">
        <v>392</v>
      </c>
      <c r="AZ59" t="s">
        <v>392</v>
      </c>
      <c r="BA59" t="s">
        <v>392</v>
      </c>
      <c r="BB59" t="s">
        <v>392</v>
      </c>
      <c r="BC59" t="s">
        <v>392</v>
      </c>
      <c r="BD59" t="s">
        <v>392</v>
      </c>
      <c r="BE59" t="s">
        <v>392</v>
      </c>
      <c r="BF59" t="s">
        <v>392</v>
      </c>
      <c r="BG59" t="s">
        <v>392</v>
      </c>
      <c r="BH59" t="s">
        <v>392</v>
      </c>
      <c r="BI59" t="s">
        <v>392</v>
      </c>
      <c r="BJ59" t="s">
        <v>392</v>
      </c>
      <c r="BK59" t="s">
        <v>392</v>
      </c>
      <c r="BL59" t="s">
        <v>392</v>
      </c>
      <c r="BM59" t="s">
        <v>392</v>
      </c>
      <c r="BN59" t="s">
        <v>392</v>
      </c>
      <c r="BO59" t="s">
        <v>392</v>
      </c>
      <c r="BP59" t="s">
        <v>392</v>
      </c>
      <c r="BQ59" t="s">
        <v>392</v>
      </c>
      <c r="BR59" t="s">
        <v>1159</v>
      </c>
      <c r="BS59" t="s">
        <v>392</v>
      </c>
      <c r="BT59" t="s">
        <v>392</v>
      </c>
      <c r="BU59" t="s">
        <v>392</v>
      </c>
      <c r="BV59" t="s">
        <v>392</v>
      </c>
      <c r="BW59" t="s">
        <v>392</v>
      </c>
      <c r="BX59" t="s">
        <v>392</v>
      </c>
      <c r="BY59" t="s">
        <v>392</v>
      </c>
      <c r="BZ59" t="s">
        <v>392</v>
      </c>
      <c r="CA59" t="s">
        <v>392</v>
      </c>
      <c r="CB59" t="s">
        <v>392</v>
      </c>
      <c r="CC59" t="s">
        <v>392</v>
      </c>
      <c r="CD59" t="s">
        <v>1159</v>
      </c>
      <c r="CE59" t="s">
        <v>392</v>
      </c>
      <c r="CF59" t="s">
        <v>392</v>
      </c>
      <c r="CG59" t="s">
        <v>1159</v>
      </c>
      <c r="CH59" t="s">
        <v>1159</v>
      </c>
      <c r="CI59" t="s">
        <v>1159</v>
      </c>
      <c r="CJ59" t="s">
        <v>392</v>
      </c>
      <c r="CK59" t="s">
        <v>1159</v>
      </c>
      <c r="CL59" t="s">
        <v>1159</v>
      </c>
      <c r="CM59" t="s">
        <v>1159</v>
      </c>
      <c r="CN59" t="s">
        <v>1159</v>
      </c>
      <c r="CO59" t="s">
        <v>1159</v>
      </c>
      <c r="CP59" t="s">
        <v>392</v>
      </c>
      <c r="CQ59" t="s">
        <v>1159</v>
      </c>
    </row>
    <row r="60" spans="1:95">
      <c r="A60" s="360" t="s">
        <v>1043</v>
      </c>
      <c r="B60" s="2" t="s">
        <v>324</v>
      </c>
      <c r="C60" t="s">
        <v>392</v>
      </c>
      <c r="D60" t="s">
        <v>392</v>
      </c>
      <c r="E60" t="s">
        <v>392</v>
      </c>
      <c r="F60" t="s">
        <v>392</v>
      </c>
      <c r="G60" t="s">
        <v>392</v>
      </c>
      <c r="H60" t="s">
        <v>392</v>
      </c>
      <c r="I60" t="s">
        <v>392</v>
      </c>
      <c r="J60" t="s">
        <v>392</v>
      </c>
      <c r="K60" t="s">
        <v>392</v>
      </c>
      <c r="L60" t="s">
        <v>392</v>
      </c>
      <c r="M60" t="s">
        <v>392</v>
      </c>
      <c r="N60" t="s">
        <v>392</v>
      </c>
      <c r="O60" t="s">
        <v>392</v>
      </c>
      <c r="P60" t="s">
        <v>392</v>
      </c>
      <c r="Q60" t="s">
        <v>392</v>
      </c>
      <c r="R60" t="s">
        <v>392</v>
      </c>
      <c r="S60" t="s">
        <v>392</v>
      </c>
      <c r="T60" t="s">
        <v>392</v>
      </c>
      <c r="U60" t="s">
        <v>392</v>
      </c>
      <c r="V60" t="s">
        <v>392</v>
      </c>
      <c r="W60" t="s">
        <v>392</v>
      </c>
      <c r="X60" t="s">
        <v>392</v>
      </c>
      <c r="Y60" t="s">
        <v>392</v>
      </c>
      <c r="Z60" t="s">
        <v>392</v>
      </c>
      <c r="AA60" t="s">
        <v>392</v>
      </c>
      <c r="AB60" t="s">
        <v>392</v>
      </c>
      <c r="AC60" t="s">
        <v>392</v>
      </c>
      <c r="AD60" t="s">
        <v>392</v>
      </c>
      <c r="AE60" t="s">
        <v>392</v>
      </c>
      <c r="AF60" t="s">
        <v>392</v>
      </c>
      <c r="AG60" t="s">
        <v>392</v>
      </c>
      <c r="AH60" t="s">
        <v>392</v>
      </c>
      <c r="AI60" t="s">
        <v>392</v>
      </c>
      <c r="AJ60" t="s">
        <v>392</v>
      </c>
      <c r="AK60" t="s">
        <v>392</v>
      </c>
      <c r="AL60" t="s">
        <v>392</v>
      </c>
      <c r="AM60" t="s">
        <v>392</v>
      </c>
      <c r="AN60" t="s">
        <v>392</v>
      </c>
      <c r="AO60" t="s">
        <v>392</v>
      </c>
      <c r="AP60" t="s">
        <v>392</v>
      </c>
      <c r="AQ60" t="s">
        <v>392</v>
      </c>
      <c r="AR60" t="s">
        <v>392</v>
      </c>
      <c r="AS60" t="s">
        <v>392</v>
      </c>
      <c r="AT60" t="s">
        <v>392</v>
      </c>
      <c r="AU60" t="s">
        <v>392</v>
      </c>
      <c r="AV60" t="s">
        <v>392</v>
      </c>
      <c r="AW60" t="s">
        <v>392</v>
      </c>
      <c r="AX60" t="s">
        <v>392</v>
      </c>
      <c r="AY60" t="s">
        <v>392</v>
      </c>
      <c r="AZ60" t="s">
        <v>392</v>
      </c>
      <c r="BA60" t="s">
        <v>392</v>
      </c>
      <c r="BB60" t="s">
        <v>392</v>
      </c>
      <c r="BC60" t="s">
        <v>392</v>
      </c>
      <c r="BD60" t="s">
        <v>392</v>
      </c>
      <c r="BE60" t="s">
        <v>392</v>
      </c>
      <c r="BF60" t="s">
        <v>392</v>
      </c>
      <c r="BG60" t="s">
        <v>392</v>
      </c>
      <c r="BH60" t="s">
        <v>392</v>
      </c>
      <c r="BI60" t="s">
        <v>392</v>
      </c>
      <c r="BJ60" t="s">
        <v>392</v>
      </c>
      <c r="BK60" t="s">
        <v>392</v>
      </c>
      <c r="BL60" t="s">
        <v>392</v>
      </c>
      <c r="BM60" t="s">
        <v>392</v>
      </c>
      <c r="BN60" t="s">
        <v>392</v>
      </c>
      <c r="BO60" t="s">
        <v>392</v>
      </c>
      <c r="BP60" t="s">
        <v>392</v>
      </c>
      <c r="BQ60" t="s">
        <v>392</v>
      </c>
      <c r="BR60" t="s">
        <v>1159</v>
      </c>
      <c r="BS60" t="s">
        <v>392</v>
      </c>
      <c r="BT60" t="s">
        <v>392</v>
      </c>
      <c r="BU60" t="s">
        <v>392</v>
      </c>
      <c r="BV60" t="s">
        <v>392</v>
      </c>
      <c r="BW60" t="s">
        <v>392</v>
      </c>
      <c r="BX60" t="s">
        <v>392</v>
      </c>
      <c r="BY60" t="s">
        <v>392</v>
      </c>
      <c r="BZ60" t="s">
        <v>392</v>
      </c>
      <c r="CA60" t="s">
        <v>392</v>
      </c>
      <c r="CB60" t="s">
        <v>392</v>
      </c>
      <c r="CC60" t="s">
        <v>392</v>
      </c>
      <c r="CD60" t="s">
        <v>1159</v>
      </c>
      <c r="CE60" t="s">
        <v>392</v>
      </c>
      <c r="CF60" t="s">
        <v>392</v>
      </c>
      <c r="CG60" t="s">
        <v>1159</v>
      </c>
      <c r="CH60" t="s">
        <v>1159</v>
      </c>
      <c r="CI60" t="s">
        <v>1159</v>
      </c>
      <c r="CJ60" t="s">
        <v>392</v>
      </c>
      <c r="CK60" t="s">
        <v>1159</v>
      </c>
      <c r="CL60" t="s">
        <v>1159</v>
      </c>
      <c r="CM60" t="s">
        <v>1159</v>
      </c>
      <c r="CN60" t="s">
        <v>1159</v>
      </c>
      <c r="CO60" t="s">
        <v>1159</v>
      </c>
      <c r="CP60" t="s">
        <v>392</v>
      </c>
      <c r="CQ60" t="s">
        <v>1159</v>
      </c>
    </row>
    <row r="61" spans="1:95">
      <c r="A61" s="360" t="s">
        <v>1044</v>
      </c>
      <c r="B61" s="2" t="s">
        <v>323</v>
      </c>
      <c r="C61" t="s">
        <v>348</v>
      </c>
      <c r="D61" t="s">
        <v>348</v>
      </c>
      <c r="E61" t="s">
        <v>348</v>
      </c>
      <c r="F61" t="s">
        <v>348</v>
      </c>
      <c r="G61" t="s">
        <v>348</v>
      </c>
      <c r="H61" t="s">
        <v>348</v>
      </c>
      <c r="I61" t="s">
        <v>348</v>
      </c>
      <c r="K61" t="s">
        <v>348</v>
      </c>
      <c r="L61" t="s">
        <v>348</v>
      </c>
      <c r="M61" t="s">
        <v>348</v>
      </c>
      <c r="N61" t="s">
        <v>348</v>
      </c>
      <c r="O61" t="s">
        <v>348</v>
      </c>
      <c r="P61" t="s">
        <v>348</v>
      </c>
      <c r="Q61" t="s">
        <v>348</v>
      </c>
      <c r="R61" t="s">
        <v>348</v>
      </c>
      <c r="S61" t="s">
        <v>348</v>
      </c>
      <c r="T61" t="s">
        <v>348</v>
      </c>
      <c r="U61" t="s">
        <v>348</v>
      </c>
      <c r="V61" t="s">
        <v>348</v>
      </c>
      <c r="W61" t="s">
        <v>348</v>
      </c>
      <c r="AA61" t="s">
        <v>348</v>
      </c>
      <c r="AB61" t="s">
        <v>348</v>
      </c>
      <c r="AC61" t="s">
        <v>348</v>
      </c>
      <c r="AD61" t="s">
        <v>348</v>
      </c>
      <c r="AE61" t="s">
        <v>348</v>
      </c>
      <c r="AF61" t="s">
        <v>348</v>
      </c>
      <c r="AG61" t="s">
        <v>348</v>
      </c>
      <c r="AH61" t="s">
        <v>348</v>
      </c>
      <c r="AI61" t="s">
        <v>348</v>
      </c>
      <c r="AJ61" t="s">
        <v>348</v>
      </c>
      <c r="AL61" t="s">
        <v>348</v>
      </c>
      <c r="AO61" t="s">
        <v>348</v>
      </c>
      <c r="AP61" t="s">
        <v>348</v>
      </c>
      <c r="AR61" t="s">
        <v>348</v>
      </c>
      <c r="AU61" t="s">
        <v>348</v>
      </c>
      <c r="AV61" t="s">
        <v>348</v>
      </c>
      <c r="AW61" t="s">
        <v>348</v>
      </c>
      <c r="AX61" t="s">
        <v>348</v>
      </c>
      <c r="AY61" t="s">
        <v>348</v>
      </c>
      <c r="AZ61" t="s">
        <v>348</v>
      </c>
      <c r="BA61" t="s">
        <v>348</v>
      </c>
      <c r="BB61" t="s">
        <v>348</v>
      </c>
      <c r="BC61" t="s">
        <v>348</v>
      </c>
      <c r="BD61" t="s">
        <v>348</v>
      </c>
      <c r="BE61" t="s">
        <v>348</v>
      </c>
      <c r="BF61" t="s">
        <v>348</v>
      </c>
      <c r="BG61" t="s">
        <v>348</v>
      </c>
      <c r="BH61" t="s">
        <v>348</v>
      </c>
      <c r="BI61" t="s">
        <v>348</v>
      </c>
      <c r="BJ61" t="s">
        <v>348</v>
      </c>
      <c r="BK61" t="s">
        <v>348</v>
      </c>
      <c r="BL61" t="s">
        <v>348</v>
      </c>
      <c r="BM61" t="s">
        <v>348</v>
      </c>
      <c r="BN61" t="s">
        <v>348</v>
      </c>
      <c r="BO61" t="s">
        <v>348</v>
      </c>
      <c r="BP61" t="s">
        <v>348</v>
      </c>
      <c r="BQ61" t="s">
        <v>348</v>
      </c>
      <c r="BR61" t="s">
        <v>659</v>
      </c>
      <c r="BS61" t="s">
        <v>348</v>
      </c>
      <c r="BT61" t="s">
        <v>348</v>
      </c>
      <c r="BU61" t="s">
        <v>348</v>
      </c>
      <c r="BV61" t="s">
        <v>348</v>
      </c>
      <c r="BW61" t="s">
        <v>348</v>
      </c>
      <c r="BX61" t="s">
        <v>348</v>
      </c>
      <c r="BY61" t="s">
        <v>348</v>
      </c>
      <c r="BZ61" t="s">
        <v>348</v>
      </c>
      <c r="CA61" t="s">
        <v>348</v>
      </c>
      <c r="CB61" t="s">
        <v>348</v>
      </c>
      <c r="CC61" t="s">
        <v>348</v>
      </c>
      <c r="CD61" t="s">
        <v>659</v>
      </c>
      <c r="CE61" t="s">
        <v>348</v>
      </c>
      <c r="CF61" t="s">
        <v>348</v>
      </c>
      <c r="CG61" t="s">
        <v>659</v>
      </c>
      <c r="CH61" t="s">
        <v>659</v>
      </c>
      <c r="CI61" t="s">
        <v>659</v>
      </c>
      <c r="CJ61" t="s">
        <v>348</v>
      </c>
      <c r="CK61" t="s">
        <v>659</v>
      </c>
      <c r="CL61" t="s">
        <v>659</v>
      </c>
      <c r="CM61" t="s">
        <v>659</v>
      </c>
      <c r="CN61" t="s">
        <v>659</v>
      </c>
      <c r="CO61" t="s">
        <v>659</v>
      </c>
      <c r="CP61" t="s">
        <v>348</v>
      </c>
      <c r="CQ61" t="s">
        <v>659</v>
      </c>
    </row>
    <row r="62" spans="1:95">
      <c r="A62" s="360" t="s">
        <v>1045</v>
      </c>
      <c r="B62" s="2" t="s">
        <v>322</v>
      </c>
      <c r="C62" t="s">
        <v>392</v>
      </c>
      <c r="D62" t="s">
        <v>392</v>
      </c>
      <c r="E62" t="s">
        <v>392</v>
      </c>
      <c r="F62" t="s">
        <v>392</v>
      </c>
      <c r="G62" t="s">
        <v>392</v>
      </c>
      <c r="H62" t="s">
        <v>392</v>
      </c>
      <c r="I62" t="s">
        <v>392</v>
      </c>
      <c r="J62" t="s">
        <v>392</v>
      </c>
      <c r="K62" t="s">
        <v>392</v>
      </c>
      <c r="L62" t="s">
        <v>392</v>
      </c>
      <c r="M62" t="s">
        <v>392</v>
      </c>
      <c r="N62" t="s">
        <v>392</v>
      </c>
      <c r="O62" t="s">
        <v>392</v>
      </c>
      <c r="P62" t="s">
        <v>392</v>
      </c>
      <c r="Q62" t="s">
        <v>392</v>
      </c>
      <c r="R62" t="s">
        <v>392</v>
      </c>
      <c r="S62" t="s">
        <v>392</v>
      </c>
      <c r="T62" t="s">
        <v>392</v>
      </c>
      <c r="U62" t="s">
        <v>392</v>
      </c>
      <c r="V62" t="s">
        <v>392</v>
      </c>
      <c r="W62" t="s">
        <v>392</v>
      </c>
      <c r="X62" t="s">
        <v>392</v>
      </c>
      <c r="Y62" t="s">
        <v>392</v>
      </c>
      <c r="Z62" t="s">
        <v>392</v>
      </c>
      <c r="AA62" t="s">
        <v>392</v>
      </c>
      <c r="AB62" t="s">
        <v>392</v>
      </c>
      <c r="AC62" t="s">
        <v>392</v>
      </c>
      <c r="AD62" t="s">
        <v>392</v>
      </c>
      <c r="AE62" t="s">
        <v>392</v>
      </c>
      <c r="AF62" t="s">
        <v>392</v>
      </c>
      <c r="AG62" t="s">
        <v>392</v>
      </c>
      <c r="AH62" t="s">
        <v>392</v>
      </c>
      <c r="AI62" t="s">
        <v>392</v>
      </c>
      <c r="AJ62" t="s">
        <v>392</v>
      </c>
      <c r="AK62" t="s">
        <v>392</v>
      </c>
      <c r="AL62" t="s">
        <v>392</v>
      </c>
      <c r="AM62" t="s">
        <v>392</v>
      </c>
      <c r="AN62" t="s">
        <v>392</v>
      </c>
      <c r="AO62" t="s">
        <v>392</v>
      </c>
      <c r="AP62" t="s">
        <v>392</v>
      </c>
      <c r="AQ62" t="s">
        <v>392</v>
      </c>
      <c r="AR62" t="s">
        <v>392</v>
      </c>
      <c r="AS62" t="s">
        <v>392</v>
      </c>
      <c r="AT62" t="s">
        <v>392</v>
      </c>
      <c r="AU62" t="s">
        <v>392</v>
      </c>
      <c r="AV62" t="s">
        <v>392</v>
      </c>
      <c r="AW62" t="s">
        <v>392</v>
      </c>
      <c r="AX62" t="s">
        <v>392</v>
      </c>
      <c r="AY62" t="s">
        <v>392</v>
      </c>
      <c r="AZ62" t="s">
        <v>392</v>
      </c>
      <c r="BA62" t="s">
        <v>392</v>
      </c>
      <c r="BB62" t="s">
        <v>392</v>
      </c>
      <c r="BC62" t="s">
        <v>392</v>
      </c>
      <c r="BD62" t="s">
        <v>392</v>
      </c>
      <c r="BE62" t="s">
        <v>392</v>
      </c>
      <c r="BF62" t="s">
        <v>392</v>
      </c>
      <c r="BG62" t="s">
        <v>392</v>
      </c>
      <c r="BH62" t="s">
        <v>392</v>
      </c>
      <c r="BI62" t="s">
        <v>392</v>
      </c>
      <c r="BJ62" t="s">
        <v>392</v>
      </c>
      <c r="BK62" t="s">
        <v>392</v>
      </c>
      <c r="BL62" t="s">
        <v>392</v>
      </c>
      <c r="BM62" t="s">
        <v>392</v>
      </c>
      <c r="BN62" t="s">
        <v>392</v>
      </c>
      <c r="BO62" t="s">
        <v>392</v>
      </c>
      <c r="BP62" t="s">
        <v>392</v>
      </c>
      <c r="BQ62" t="s">
        <v>392</v>
      </c>
      <c r="BR62" t="s">
        <v>1159</v>
      </c>
      <c r="BS62" t="s">
        <v>392</v>
      </c>
      <c r="BT62" t="s">
        <v>392</v>
      </c>
      <c r="BU62" t="s">
        <v>392</v>
      </c>
      <c r="BV62" t="s">
        <v>392</v>
      </c>
      <c r="BW62" t="s">
        <v>392</v>
      </c>
      <c r="BX62" t="s">
        <v>392</v>
      </c>
      <c r="BY62" t="s">
        <v>392</v>
      </c>
      <c r="BZ62" t="s">
        <v>392</v>
      </c>
      <c r="CA62" t="s">
        <v>392</v>
      </c>
      <c r="CB62" t="s">
        <v>392</v>
      </c>
      <c r="CC62" t="s">
        <v>392</v>
      </c>
      <c r="CD62" t="s">
        <v>1159</v>
      </c>
      <c r="CE62" t="s">
        <v>392</v>
      </c>
      <c r="CF62" t="s">
        <v>392</v>
      </c>
      <c r="CG62" t="s">
        <v>1159</v>
      </c>
      <c r="CH62" t="s">
        <v>1159</v>
      </c>
      <c r="CI62" t="s">
        <v>1159</v>
      </c>
      <c r="CJ62" t="s">
        <v>392</v>
      </c>
      <c r="CK62" t="s">
        <v>1159</v>
      </c>
      <c r="CL62" t="s">
        <v>1159</v>
      </c>
      <c r="CM62" t="s">
        <v>1159</v>
      </c>
      <c r="CN62" t="s">
        <v>1159</v>
      </c>
      <c r="CO62" t="s">
        <v>1159</v>
      </c>
      <c r="CP62" t="s">
        <v>392</v>
      </c>
      <c r="CQ62" t="s">
        <v>1159</v>
      </c>
    </row>
    <row r="63" spans="1:95">
      <c r="A63" s="360" t="s">
        <v>1046</v>
      </c>
      <c r="B63" s="2" t="s">
        <v>321</v>
      </c>
      <c r="C63" t="s">
        <v>348</v>
      </c>
      <c r="D63" t="s">
        <v>348</v>
      </c>
      <c r="E63" t="s">
        <v>348</v>
      </c>
      <c r="F63" t="s">
        <v>348</v>
      </c>
      <c r="G63" t="s">
        <v>348</v>
      </c>
      <c r="H63" t="s">
        <v>348</v>
      </c>
      <c r="I63" t="s">
        <v>348</v>
      </c>
      <c r="K63" t="s">
        <v>348</v>
      </c>
      <c r="L63" t="s">
        <v>348</v>
      </c>
      <c r="M63" t="s">
        <v>348</v>
      </c>
      <c r="N63" t="s">
        <v>348</v>
      </c>
      <c r="O63" t="s">
        <v>348</v>
      </c>
      <c r="P63" t="s">
        <v>348</v>
      </c>
      <c r="Q63" t="s">
        <v>348</v>
      </c>
      <c r="R63" t="s">
        <v>348</v>
      </c>
      <c r="S63" t="s">
        <v>348</v>
      </c>
      <c r="T63" t="s">
        <v>348</v>
      </c>
      <c r="U63" t="s">
        <v>348</v>
      </c>
      <c r="V63" t="s">
        <v>348</v>
      </c>
      <c r="W63" t="s">
        <v>348</v>
      </c>
      <c r="AA63" t="s">
        <v>348</v>
      </c>
      <c r="AB63" t="s">
        <v>348</v>
      </c>
      <c r="AC63" t="s">
        <v>348</v>
      </c>
      <c r="AD63" t="s">
        <v>348</v>
      </c>
      <c r="AE63" t="s">
        <v>348</v>
      </c>
      <c r="AF63" t="s">
        <v>348</v>
      </c>
      <c r="AG63" t="s">
        <v>348</v>
      </c>
      <c r="AH63" t="s">
        <v>348</v>
      </c>
      <c r="AI63" t="s">
        <v>348</v>
      </c>
      <c r="AJ63" t="s">
        <v>348</v>
      </c>
      <c r="AL63" t="s">
        <v>348</v>
      </c>
      <c r="AO63" t="s">
        <v>348</v>
      </c>
      <c r="AP63" t="s">
        <v>348</v>
      </c>
      <c r="AR63" t="s">
        <v>348</v>
      </c>
      <c r="AU63" t="s">
        <v>348</v>
      </c>
      <c r="AV63" t="s">
        <v>348</v>
      </c>
      <c r="AW63" t="s">
        <v>348</v>
      </c>
      <c r="AX63" t="s">
        <v>348</v>
      </c>
      <c r="AY63" t="s">
        <v>348</v>
      </c>
      <c r="AZ63" t="s">
        <v>348</v>
      </c>
      <c r="BA63" t="s">
        <v>348</v>
      </c>
      <c r="BB63" t="s">
        <v>348</v>
      </c>
      <c r="BC63" t="s">
        <v>348</v>
      </c>
      <c r="BD63" t="s">
        <v>348</v>
      </c>
      <c r="BE63" t="s">
        <v>348</v>
      </c>
      <c r="BF63" t="s">
        <v>348</v>
      </c>
      <c r="BG63" t="s">
        <v>348</v>
      </c>
      <c r="BH63" t="s">
        <v>348</v>
      </c>
      <c r="BI63" t="s">
        <v>348</v>
      </c>
      <c r="BJ63" t="s">
        <v>348</v>
      </c>
      <c r="BK63" t="s">
        <v>348</v>
      </c>
      <c r="BL63" t="s">
        <v>348</v>
      </c>
      <c r="BM63" t="s">
        <v>348</v>
      </c>
      <c r="BN63" t="s">
        <v>348</v>
      </c>
      <c r="BO63" t="s">
        <v>348</v>
      </c>
      <c r="BP63" t="s">
        <v>348</v>
      </c>
      <c r="BQ63" t="s">
        <v>348</v>
      </c>
      <c r="BR63" t="s">
        <v>659</v>
      </c>
      <c r="BS63" t="s">
        <v>348</v>
      </c>
      <c r="BT63" t="s">
        <v>348</v>
      </c>
      <c r="BU63" t="s">
        <v>348</v>
      </c>
      <c r="BV63" t="s">
        <v>348</v>
      </c>
      <c r="BW63" t="s">
        <v>348</v>
      </c>
      <c r="BX63" t="s">
        <v>348</v>
      </c>
      <c r="BY63" t="s">
        <v>348</v>
      </c>
      <c r="BZ63" t="s">
        <v>348</v>
      </c>
      <c r="CA63" t="s">
        <v>348</v>
      </c>
      <c r="CB63" t="s">
        <v>348</v>
      </c>
      <c r="CC63" t="s">
        <v>348</v>
      </c>
      <c r="CD63" t="s">
        <v>659</v>
      </c>
      <c r="CE63" t="s">
        <v>348</v>
      </c>
      <c r="CF63" t="s">
        <v>348</v>
      </c>
      <c r="CG63" t="s">
        <v>659</v>
      </c>
      <c r="CH63" t="s">
        <v>659</v>
      </c>
      <c r="CI63" t="s">
        <v>659</v>
      </c>
      <c r="CJ63" t="s">
        <v>348</v>
      </c>
      <c r="CK63" t="s">
        <v>659</v>
      </c>
      <c r="CL63" t="s">
        <v>659</v>
      </c>
      <c r="CM63" t="s">
        <v>659</v>
      </c>
      <c r="CN63" t="s">
        <v>659</v>
      </c>
      <c r="CO63" t="s">
        <v>659</v>
      </c>
      <c r="CP63" t="s">
        <v>348</v>
      </c>
      <c r="CQ63" t="s">
        <v>659</v>
      </c>
    </row>
    <row r="64" spans="1:95">
      <c r="A64" s="360" t="s">
        <v>1047</v>
      </c>
      <c r="B64" s="2" t="s">
        <v>320</v>
      </c>
      <c r="C64" t="s">
        <v>392</v>
      </c>
      <c r="D64" t="s">
        <v>392</v>
      </c>
      <c r="E64" t="s">
        <v>392</v>
      </c>
      <c r="F64" t="s">
        <v>392</v>
      </c>
      <c r="G64" t="s">
        <v>392</v>
      </c>
      <c r="H64" t="s">
        <v>392</v>
      </c>
      <c r="I64" t="s">
        <v>392</v>
      </c>
      <c r="J64" t="s">
        <v>392</v>
      </c>
      <c r="K64" t="s">
        <v>392</v>
      </c>
      <c r="L64" t="s">
        <v>392</v>
      </c>
      <c r="M64" t="s">
        <v>392</v>
      </c>
      <c r="N64" t="s">
        <v>392</v>
      </c>
      <c r="O64" t="s">
        <v>392</v>
      </c>
      <c r="P64" t="s">
        <v>392</v>
      </c>
      <c r="Q64" t="s">
        <v>392</v>
      </c>
      <c r="R64" t="s">
        <v>392</v>
      </c>
      <c r="S64" t="s">
        <v>392</v>
      </c>
      <c r="T64" t="s">
        <v>392</v>
      </c>
      <c r="U64" t="s">
        <v>392</v>
      </c>
      <c r="V64" t="s">
        <v>392</v>
      </c>
      <c r="W64" t="s">
        <v>392</v>
      </c>
      <c r="X64" t="s">
        <v>392</v>
      </c>
      <c r="Y64" t="s">
        <v>392</v>
      </c>
      <c r="Z64" t="s">
        <v>392</v>
      </c>
      <c r="AA64" t="s">
        <v>392</v>
      </c>
      <c r="AB64" t="s">
        <v>392</v>
      </c>
      <c r="AC64" t="s">
        <v>392</v>
      </c>
      <c r="AD64" t="s">
        <v>392</v>
      </c>
      <c r="AE64" t="s">
        <v>392</v>
      </c>
      <c r="AF64" t="s">
        <v>392</v>
      </c>
      <c r="AG64" t="s">
        <v>392</v>
      </c>
      <c r="AH64" t="s">
        <v>392</v>
      </c>
      <c r="AI64" t="s">
        <v>392</v>
      </c>
      <c r="AJ64" t="s">
        <v>392</v>
      </c>
      <c r="AK64" t="s">
        <v>392</v>
      </c>
      <c r="AL64" t="s">
        <v>392</v>
      </c>
      <c r="AM64" t="s">
        <v>392</v>
      </c>
      <c r="AN64" t="s">
        <v>392</v>
      </c>
      <c r="AO64" t="s">
        <v>392</v>
      </c>
      <c r="AP64" t="s">
        <v>392</v>
      </c>
      <c r="AQ64" t="s">
        <v>392</v>
      </c>
      <c r="AR64" t="s">
        <v>392</v>
      </c>
      <c r="AS64" t="s">
        <v>392</v>
      </c>
      <c r="AT64" t="s">
        <v>392</v>
      </c>
      <c r="AU64" t="s">
        <v>392</v>
      </c>
      <c r="AV64" t="s">
        <v>392</v>
      </c>
      <c r="AW64" t="s">
        <v>392</v>
      </c>
      <c r="AX64" t="s">
        <v>392</v>
      </c>
      <c r="AY64" t="s">
        <v>392</v>
      </c>
      <c r="AZ64" t="s">
        <v>392</v>
      </c>
      <c r="BA64" t="s">
        <v>392</v>
      </c>
      <c r="BB64" t="s">
        <v>392</v>
      </c>
      <c r="BC64" t="s">
        <v>392</v>
      </c>
      <c r="BD64" t="s">
        <v>392</v>
      </c>
      <c r="BE64" t="s">
        <v>392</v>
      </c>
      <c r="BF64" t="s">
        <v>392</v>
      </c>
      <c r="BG64" t="s">
        <v>392</v>
      </c>
      <c r="BH64" t="s">
        <v>392</v>
      </c>
      <c r="BI64" t="s">
        <v>392</v>
      </c>
      <c r="BJ64" t="s">
        <v>392</v>
      </c>
      <c r="BK64" t="s">
        <v>392</v>
      </c>
      <c r="BL64" t="s">
        <v>392</v>
      </c>
      <c r="BM64" t="s">
        <v>392</v>
      </c>
      <c r="BN64" t="s">
        <v>392</v>
      </c>
      <c r="BO64" t="s">
        <v>392</v>
      </c>
      <c r="BP64" t="s">
        <v>392</v>
      </c>
      <c r="BQ64" t="s">
        <v>392</v>
      </c>
      <c r="BR64" t="s">
        <v>1159</v>
      </c>
      <c r="BS64" t="s">
        <v>392</v>
      </c>
      <c r="BT64" t="s">
        <v>392</v>
      </c>
      <c r="BU64" t="s">
        <v>392</v>
      </c>
      <c r="BV64" t="s">
        <v>392</v>
      </c>
      <c r="BW64" t="s">
        <v>392</v>
      </c>
      <c r="BX64" t="s">
        <v>392</v>
      </c>
      <c r="BY64" t="s">
        <v>392</v>
      </c>
      <c r="BZ64" t="s">
        <v>392</v>
      </c>
      <c r="CA64" t="s">
        <v>392</v>
      </c>
      <c r="CB64" t="s">
        <v>392</v>
      </c>
      <c r="CC64" t="s">
        <v>392</v>
      </c>
      <c r="CD64" t="s">
        <v>1159</v>
      </c>
      <c r="CE64" t="s">
        <v>392</v>
      </c>
      <c r="CF64" t="s">
        <v>392</v>
      </c>
      <c r="CG64" t="s">
        <v>1159</v>
      </c>
      <c r="CH64" t="s">
        <v>1159</v>
      </c>
      <c r="CI64" t="s">
        <v>1159</v>
      </c>
      <c r="CJ64" t="s">
        <v>392</v>
      </c>
      <c r="CK64" t="s">
        <v>1159</v>
      </c>
      <c r="CL64" t="s">
        <v>1159</v>
      </c>
      <c r="CM64" t="s">
        <v>1159</v>
      </c>
      <c r="CN64" t="s">
        <v>1159</v>
      </c>
      <c r="CO64" t="s">
        <v>1159</v>
      </c>
      <c r="CP64" t="s">
        <v>392</v>
      </c>
      <c r="CQ64" t="s">
        <v>1159</v>
      </c>
    </row>
    <row r="65" spans="1:95">
      <c r="A65" s="360" t="s">
        <v>1048</v>
      </c>
      <c r="B65" s="2" t="s">
        <v>319</v>
      </c>
      <c r="C65" t="s">
        <v>392</v>
      </c>
      <c r="D65" t="s">
        <v>392</v>
      </c>
      <c r="E65" t="s">
        <v>392</v>
      </c>
      <c r="F65" t="s">
        <v>392</v>
      </c>
      <c r="G65" t="s">
        <v>392</v>
      </c>
      <c r="H65" t="s">
        <v>392</v>
      </c>
      <c r="I65" t="s">
        <v>392</v>
      </c>
      <c r="J65" t="s">
        <v>392</v>
      </c>
      <c r="K65" t="s">
        <v>392</v>
      </c>
      <c r="L65" t="s">
        <v>392</v>
      </c>
      <c r="M65" t="s">
        <v>392</v>
      </c>
      <c r="N65" t="s">
        <v>392</v>
      </c>
      <c r="O65" t="s">
        <v>392</v>
      </c>
      <c r="P65" t="s">
        <v>392</v>
      </c>
      <c r="Q65" t="s">
        <v>392</v>
      </c>
      <c r="R65" t="s">
        <v>392</v>
      </c>
      <c r="S65" t="s">
        <v>392</v>
      </c>
      <c r="T65" t="s">
        <v>392</v>
      </c>
      <c r="U65" t="s">
        <v>392</v>
      </c>
      <c r="V65" t="s">
        <v>392</v>
      </c>
      <c r="W65" t="s">
        <v>392</v>
      </c>
      <c r="X65" t="s">
        <v>392</v>
      </c>
      <c r="Y65" t="s">
        <v>392</v>
      </c>
      <c r="Z65" t="s">
        <v>392</v>
      </c>
      <c r="AA65" t="s">
        <v>392</v>
      </c>
      <c r="AB65" t="s">
        <v>392</v>
      </c>
      <c r="AC65" t="s">
        <v>392</v>
      </c>
      <c r="AD65" t="s">
        <v>392</v>
      </c>
      <c r="AE65" t="s">
        <v>392</v>
      </c>
      <c r="AF65" t="s">
        <v>392</v>
      </c>
      <c r="AG65" t="s">
        <v>392</v>
      </c>
      <c r="AH65" t="s">
        <v>392</v>
      </c>
      <c r="AI65" t="s">
        <v>392</v>
      </c>
      <c r="AJ65" t="s">
        <v>392</v>
      </c>
      <c r="AK65" t="s">
        <v>392</v>
      </c>
      <c r="AL65" t="s">
        <v>392</v>
      </c>
      <c r="AM65" t="s">
        <v>392</v>
      </c>
      <c r="AN65" t="s">
        <v>392</v>
      </c>
      <c r="AO65" t="s">
        <v>392</v>
      </c>
      <c r="AP65" t="s">
        <v>392</v>
      </c>
      <c r="AQ65" t="s">
        <v>392</v>
      </c>
      <c r="AR65" t="s">
        <v>392</v>
      </c>
      <c r="AS65" t="s">
        <v>392</v>
      </c>
      <c r="AT65" t="s">
        <v>392</v>
      </c>
      <c r="AU65" t="s">
        <v>392</v>
      </c>
      <c r="AV65" t="s">
        <v>392</v>
      </c>
      <c r="AW65" t="s">
        <v>392</v>
      </c>
      <c r="AX65" t="s">
        <v>392</v>
      </c>
      <c r="AY65" t="s">
        <v>392</v>
      </c>
      <c r="AZ65" t="s">
        <v>392</v>
      </c>
      <c r="BA65" t="s">
        <v>392</v>
      </c>
      <c r="BB65" t="s">
        <v>392</v>
      </c>
      <c r="BC65" t="s">
        <v>392</v>
      </c>
      <c r="BD65" t="s">
        <v>392</v>
      </c>
      <c r="BE65" t="s">
        <v>392</v>
      </c>
      <c r="BF65" t="s">
        <v>392</v>
      </c>
      <c r="BG65" t="s">
        <v>392</v>
      </c>
      <c r="BH65" t="s">
        <v>392</v>
      </c>
      <c r="BI65" t="s">
        <v>392</v>
      </c>
      <c r="BJ65" t="s">
        <v>392</v>
      </c>
      <c r="BK65" t="s">
        <v>392</v>
      </c>
      <c r="BL65" t="s">
        <v>392</v>
      </c>
      <c r="BM65" t="s">
        <v>392</v>
      </c>
      <c r="BN65" t="s">
        <v>392</v>
      </c>
      <c r="BO65" t="s">
        <v>392</v>
      </c>
      <c r="BP65" t="s">
        <v>392</v>
      </c>
      <c r="BQ65" t="s">
        <v>392</v>
      </c>
      <c r="BR65" t="s">
        <v>1159</v>
      </c>
      <c r="BS65" t="s">
        <v>392</v>
      </c>
      <c r="BT65" t="s">
        <v>392</v>
      </c>
      <c r="BU65" t="s">
        <v>392</v>
      </c>
      <c r="BV65" t="s">
        <v>392</v>
      </c>
      <c r="BW65" t="s">
        <v>392</v>
      </c>
      <c r="BX65" t="s">
        <v>392</v>
      </c>
      <c r="BY65" t="s">
        <v>392</v>
      </c>
      <c r="BZ65" t="s">
        <v>392</v>
      </c>
      <c r="CA65" t="s">
        <v>392</v>
      </c>
      <c r="CB65" t="s">
        <v>392</v>
      </c>
      <c r="CC65" t="s">
        <v>392</v>
      </c>
      <c r="CD65" t="s">
        <v>1159</v>
      </c>
      <c r="CE65" t="s">
        <v>392</v>
      </c>
      <c r="CF65" t="s">
        <v>392</v>
      </c>
      <c r="CG65" t="s">
        <v>1159</v>
      </c>
      <c r="CH65" t="s">
        <v>1159</v>
      </c>
      <c r="CI65" t="s">
        <v>1159</v>
      </c>
      <c r="CJ65" t="s">
        <v>392</v>
      </c>
      <c r="CK65" t="s">
        <v>1159</v>
      </c>
      <c r="CL65" t="s">
        <v>1159</v>
      </c>
      <c r="CM65" t="s">
        <v>1159</v>
      </c>
      <c r="CN65" t="s">
        <v>1159</v>
      </c>
      <c r="CO65" t="s">
        <v>1159</v>
      </c>
      <c r="CP65" t="s">
        <v>392</v>
      </c>
      <c r="CQ65" t="s">
        <v>1159</v>
      </c>
    </row>
    <row r="66" spans="1:95">
      <c r="A66" s="360" t="s">
        <v>1049</v>
      </c>
      <c r="B66" s="2" t="s">
        <v>318</v>
      </c>
      <c r="C66" t="s">
        <v>386</v>
      </c>
      <c r="D66" t="s">
        <v>386</v>
      </c>
      <c r="E66" t="s">
        <v>386</v>
      </c>
      <c r="F66" t="s">
        <v>386</v>
      </c>
      <c r="G66" t="s">
        <v>386</v>
      </c>
      <c r="H66" t="s">
        <v>386</v>
      </c>
      <c r="I66" t="s">
        <v>386</v>
      </c>
      <c r="J66" t="s">
        <v>348</v>
      </c>
      <c r="K66" t="s">
        <v>386</v>
      </c>
      <c r="L66" t="s">
        <v>386</v>
      </c>
      <c r="M66" t="s">
        <v>386</v>
      </c>
      <c r="N66" t="s">
        <v>386</v>
      </c>
      <c r="O66" t="s">
        <v>386</v>
      </c>
      <c r="P66" t="s">
        <v>386</v>
      </c>
      <c r="Q66" t="s">
        <v>386</v>
      </c>
      <c r="R66" t="s">
        <v>386</v>
      </c>
      <c r="S66" t="s">
        <v>386</v>
      </c>
      <c r="T66" t="s">
        <v>386</v>
      </c>
      <c r="U66" t="s">
        <v>386</v>
      </c>
      <c r="V66" t="s">
        <v>386</v>
      </c>
      <c r="W66" t="s">
        <v>386</v>
      </c>
      <c r="X66" t="s">
        <v>348</v>
      </c>
      <c r="Y66" t="s">
        <v>348</v>
      </c>
      <c r="Z66" t="s">
        <v>348</v>
      </c>
      <c r="AA66" t="s">
        <v>386</v>
      </c>
      <c r="AB66" t="s">
        <v>386</v>
      </c>
      <c r="AC66" t="s">
        <v>386</v>
      </c>
      <c r="AD66" t="s">
        <v>386</v>
      </c>
      <c r="AE66" t="s">
        <v>386</v>
      </c>
      <c r="AF66" t="s">
        <v>386</v>
      </c>
      <c r="AG66" t="s">
        <v>386</v>
      </c>
      <c r="AH66" t="s">
        <v>386</v>
      </c>
      <c r="AI66" t="s">
        <v>386</v>
      </c>
      <c r="AJ66" t="s">
        <v>386</v>
      </c>
      <c r="AK66" t="s">
        <v>348</v>
      </c>
      <c r="AL66" t="s">
        <v>348</v>
      </c>
      <c r="AM66" t="s">
        <v>348</v>
      </c>
      <c r="AN66" t="s">
        <v>348</v>
      </c>
      <c r="AO66" t="s">
        <v>348</v>
      </c>
      <c r="AP66" t="s">
        <v>348</v>
      </c>
      <c r="AQ66" t="s">
        <v>348</v>
      </c>
      <c r="AR66" t="s">
        <v>348</v>
      </c>
      <c r="AS66" t="s">
        <v>348</v>
      </c>
      <c r="AT66" t="s">
        <v>348</v>
      </c>
      <c r="AU66" t="s">
        <v>348</v>
      </c>
      <c r="AV66" t="s">
        <v>348</v>
      </c>
      <c r="AW66" t="s">
        <v>348</v>
      </c>
      <c r="AX66" t="s">
        <v>348</v>
      </c>
      <c r="AY66" t="s">
        <v>348</v>
      </c>
      <c r="AZ66" t="s">
        <v>348</v>
      </c>
      <c r="BA66" t="s">
        <v>348</v>
      </c>
      <c r="BB66" t="s">
        <v>348</v>
      </c>
      <c r="BC66" t="s">
        <v>348</v>
      </c>
      <c r="BD66" t="s">
        <v>348</v>
      </c>
      <c r="BE66" t="s">
        <v>348</v>
      </c>
      <c r="BF66" t="s">
        <v>348</v>
      </c>
      <c r="BG66" t="s">
        <v>348</v>
      </c>
      <c r="BH66" t="s">
        <v>348</v>
      </c>
      <c r="BI66" t="s">
        <v>348</v>
      </c>
      <c r="BJ66" t="s">
        <v>348</v>
      </c>
      <c r="BK66" t="s">
        <v>348</v>
      </c>
      <c r="BL66" t="s">
        <v>348</v>
      </c>
      <c r="BM66" t="s">
        <v>348</v>
      </c>
      <c r="BN66" t="s">
        <v>348</v>
      </c>
      <c r="BO66" t="s">
        <v>348</v>
      </c>
      <c r="BP66" t="s">
        <v>348</v>
      </c>
      <c r="BQ66" t="s">
        <v>348</v>
      </c>
      <c r="BR66" t="s">
        <v>659</v>
      </c>
      <c r="BS66" t="s">
        <v>348</v>
      </c>
      <c r="BT66" t="s">
        <v>348</v>
      </c>
      <c r="BU66" t="s">
        <v>348</v>
      </c>
      <c r="BV66" t="s">
        <v>348</v>
      </c>
      <c r="BW66" t="s">
        <v>348</v>
      </c>
      <c r="BX66" t="s">
        <v>348</v>
      </c>
      <c r="BY66" t="s">
        <v>348</v>
      </c>
      <c r="BZ66" t="s">
        <v>348</v>
      </c>
      <c r="CA66" t="s">
        <v>348</v>
      </c>
      <c r="CB66" t="s">
        <v>348</v>
      </c>
      <c r="CC66" t="s">
        <v>348</v>
      </c>
      <c r="CD66" t="s">
        <v>659</v>
      </c>
      <c r="CE66" t="s">
        <v>348</v>
      </c>
      <c r="CF66" t="s">
        <v>348</v>
      </c>
      <c r="CG66" t="s">
        <v>659</v>
      </c>
      <c r="CH66" t="s">
        <v>659</v>
      </c>
      <c r="CI66" t="s">
        <v>659</v>
      </c>
      <c r="CJ66" t="s">
        <v>348</v>
      </c>
      <c r="CK66" t="s">
        <v>659</v>
      </c>
      <c r="CL66" t="s">
        <v>659</v>
      </c>
      <c r="CM66" t="s">
        <v>659</v>
      </c>
      <c r="CN66" t="s">
        <v>659</v>
      </c>
      <c r="CO66" t="s">
        <v>659</v>
      </c>
      <c r="CP66" t="s">
        <v>348</v>
      </c>
      <c r="CQ66" t="s">
        <v>659</v>
      </c>
    </row>
    <row r="67" spans="1:95">
      <c r="A67" s="360" t="s">
        <v>1050</v>
      </c>
      <c r="B67" s="2" t="s">
        <v>316</v>
      </c>
      <c r="C67" t="s">
        <v>387</v>
      </c>
      <c r="D67" t="s">
        <v>387</v>
      </c>
      <c r="E67" t="s">
        <v>387</v>
      </c>
      <c r="F67" t="s">
        <v>387</v>
      </c>
      <c r="G67" t="s">
        <v>387</v>
      </c>
      <c r="H67" t="s">
        <v>387</v>
      </c>
      <c r="I67" t="s">
        <v>387</v>
      </c>
      <c r="J67" t="s">
        <v>387</v>
      </c>
      <c r="K67" t="s">
        <v>387</v>
      </c>
      <c r="L67" t="s">
        <v>387</v>
      </c>
      <c r="M67" t="s">
        <v>387</v>
      </c>
      <c r="N67" t="s">
        <v>387</v>
      </c>
      <c r="O67" t="s">
        <v>387</v>
      </c>
      <c r="P67" t="s">
        <v>387</v>
      </c>
      <c r="Q67" t="s">
        <v>387</v>
      </c>
      <c r="R67" t="s">
        <v>387</v>
      </c>
      <c r="S67" t="s">
        <v>387</v>
      </c>
      <c r="T67" t="s">
        <v>387</v>
      </c>
      <c r="U67" t="s">
        <v>387</v>
      </c>
      <c r="V67" t="s">
        <v>387</v>
      </c>
      <c r="W67" t="s">
        <v>387</v>
      </c>
      <c r="X67" t="s">
        <v>387</v>
      </c>
      <c r="Y67" t="s">
        <v>387</v>
      </c>
      <c r="Z67" t="s">
        <v>387</v>
      </c>
      <c r="AA67" t="s">
        <v>387</v>
      </c>
      <c r="AB67" t="s">
        <v>387</v>
      </c>
      <c r="AC67" t="s">
        <v>387</v>
      </c>
      <c r="AD67" t="s">
        <v>387</v>
      </c>
      <c r="AE67" t="s">
        <v>387</v>
      </c>
      <c r="AF67" t="s">
        <v>387</v>
      </c>
      <c r="AG67" t="s">
        <v>387</v>
      </c>
      <c r="AH67" t="s">
        <v>387</v>
      </c>
      <c r="AI67" t="s">
        <v>387</v>
      </c>
      <c r="AJ67" t="s">
        <v>387</v>
      </c>
      <c r="AK67" t="s">
        <v>387</v>
      </c>
      <c r="AL67" t="s">
        <v>387</v>
      </c>
      <c r="AM67" t="s">
        <v>387</v>
      </c>
      <c r="AN67" t="s">
        <v>387</v>
      </c>
      <c r="AO67" t="s">
        <v>387</v>
      </c>
      <c r="AP67" t="s">
        <v>387</v>
      </c>
      <c r="AQ67" t="s">
        <v>387</v>
      </c>
      <c r="AR67" t="s">
        <v>387</v>
      </c>
      <c r="AS67" t="s">
        <v>387</v>
      </c>
      <c r="AT67" t="s">
        <v>387</v>
      </c>
      <c r="AU67" t="s">
        <v>387</v>
      </c>
      <c r="AV67" t="s">
        <v>387</v>
      </c>
      <c r="AW67" t="s">
        <v>387</v>
      </c>
      <c r="AX67" t="s">
        <v>387</v>
      </c>
      <c r="AY67" t="s">
        <v>387</v>
      </c>
      <c r="AZ67" t="s">
        <v>387</v>
      </c>
      <c r="BA67" t="s">
        <v>387</v>
      </c>
      <c r="BB67" t="s">
        <v>387</v>
      </c>
      <c r="BC67" t="s">
        <v>387</v>
      </c>
      <c r="BD67" t="s">
        <v>387</v>
      </c>
      <c r="BE67" t="s">
        <v>387</v>
      </c>
      <c r="BF67" t="s">
        <v>387</v>
      </c>
      <c r="BG67" t="s">
        <v>387</v>
      </c>
      <c r="BH67" t="s">
        <v>387</v>
      </c>
      <c r="BI67" t="s">
        <v>387</v>
      </c>
      <c r="BJ67" t="s">
        <v>387</v>
      </c>
      <c r="BK67" t="s">
        <v>387</v>
      </c>
      <c r="BL67" t="s">
        <v>387</v>
      </c>
      <c r="BM67" t="s">
        <v>387</v>
      </c>
      <c r="BN67" t="s">
        <v>387</v>
      </c>
      <c r="BO67" t="s">
        <v>387</v>
      </c>
      <c r="BP67" t="s">
        <v>387</v>
      </c>
      <c r="BQ67" t="s">
        <v>387</v>
      </c>
      <c r="BR67" t="s">
        <v>1160</v>
      </c>
      <c r="BS67" t="s">
        <v>387</v>
      </c>
      <c r="BT67" t="s">
        <v>387</v>
      </c>
      <c r="BU67" t="s">
        <v>387</v>
      </c>
      <c r="BV67" t="s">
        <v>387</v>
      </c>
      <c r="BW67" t="s">
        <v>387</v>
      </c>
      <c r="BX67" t="s">
        <v>387</v>
      </c>
      <c r="BY67" t="s">
        <v>387</v>
      </c>
      <c r="BZ67" t="s">
        <v>387</v>
      </c>
      <c r="CA67" t="s">
        <v>387</v>
      </c>
      <c r="CB67" t="s">
        <v>387</v>
      </c>
      <c r="CC67" t="s">
        <v>387</v>
      </c>
      <c r="CD67" t="s">
        <v>1160</v>
      </c>
      <c r="CE67" t="s">
        <v>387</v>
      </c>
      <c r="CF67" t="s">
        <v>387</v>
      </c>
      <c r="CG67" t="s">
        <v>1160</v>
      </c>
      <c r="CH67" t="s">
        <v>1160</v>
      </c>
      <c r="CI67" t="s">
        <v>1160</v>
      </c>
      <c r="CJ67" t="s">
        <v>387</v>
      </c>
      <c r="CK67" t="s">
        <v>1160</v>
      </c>
      <c r="CL67" t="s">
        <v>1160</v>
      </c>
      <c r="CM67" t="s">
        <v>1160</v>
      </c>
      <c r="CN67" t="s">
        <v>1160</v>
      </c>
      <c r="CO67" t="s">
        <v>1160</v>
      </c>
      <c r="CP67" t="s">
        <v>387</v>
      </c>
      <c r="CQ67" t="s">
        <v>1160</v>
      </c>
    </row>
    <row r="68" spans="1:95">
      <c r="A68" s="360" t="s">
        <v>1051</v>
      </c>
      <c r="B68" s="2" t="s">
        <v>270</v>
      </c>
      <c r="C68" t="s">
        <v>348</v>
      </c>
      <c r="D68" t="s">
        <v>348</v>
      </c>
      <c r="E68" t="s">
        <v>348</v>
      </c>
      <c r="F68" t="s">
        <v>348</v>
      </c>
      <c r="G68" t="s">
        <v>348</v>
      </c>
      <c r="H68" t="s">
        <v>348</v>
      </c>
      <c r="I68" t="s">
        <v>348</v>
      </c>
      <c r="J68" t="s">
        <v>348</v>
      </c>
      <c r="K68" t="s">
        <v>348</v>
      </c>
      <c r="L68" t="s">
        <v>348</v>
      </c>
      <c r="M68" t="s">
        <v>348</v>
      </c>
      <c r="N68" t="s">
        <v>348</v>
      </c>
      <c r="O68" t="s">
        <v>348</v>
      </c>
      <c r="P68" t="s">
        <v>348</v>
      </c>
      <c r="Q68" t="s">
        <v>348</v>
      </c>
      <c r="R68" t="s">
        <v>348</v>
      </c>
      <c r="S68" t="s">
        <v>348</v>
      </c>
      <c r="T68" t="s">
        <v>348</v>
      </c>
      <c r="U68" t="s">
        <v>348</v>
      </c>
      <c r="V68" t="s">
        <v>348</v>
      </c>
      <c r="W68" t="s">
        <v>348</v>
      </c>
      <c r="X68" t="s">
        <v>348</v>
      </c>
      <c r="Y68" t="s">
        <v>348</v>
      </c>
      <c r="Z68" t="s">
        <v>348</v>
      </c>
      <c r="AA68" t="s">
        <v>348</v>
      </c>
      <c r="AB68" t="s">
        <v>348</v>
      </c>
      <c r="AC68" t="s">
        <v>348</v>
      </c>
      <c r="AD68" t="s">
        <v>348</v>
      </c>
      <c r="AE68" t="s">
        <v>348</v>
      </c>
      <c r="AF68" t="s">
        <v>348</v>
      </c>
      <c r="AG68" t="s">
        <v>348</v>
      </c>
      <c r="AH68" t="s">
        <v>348</v>
      </c>
      <c r="AI68" t="s">
        <v>348</v>
      </c>
      <c r="AJ68" t="s">
        <v>348</v>
      </c>
      <c r="AK68" t="s">
        <v>348</v>
      </c>
      <c r="AL68" t="s">
        <v>348</v>
      </c>
      <c r="AM68" t="s">
        <v>348</v>
      </c>
      <c r="AN68" t="s">
        <v>348</v>
      </c>
      <c r="AO68" t="s">
        <v>348</v>
      </c>
      <c r="AP68" t="s">
        <v>348</v>
      </c>
      <c r="AQ68" t="s">
        <v>348</v>
      </c>
      <c r="AR68" t="s">
        <v>348</v>
      </c>
      <c r="AS68" t="s">
        <v>348</v>
      </c>
      <c r="AT68" t="s">
        <v>348</v>
      </c>
      <c r="AU68" t="s">
        <v>348</v>
      </c>
      <c r="AV68" t="s">
        <v>348</v>
      </c>
      <c r="AW68" t="s">
        <v>348</v>
      </c>
      <c r="AX68" t="s">
        <v>348</v>
      </c>
      <c r="AY68" t="s">
        <v>348</v>
      </c>
      <c r="AZ68" t="s">
        <v>348</v>
      </c>
      <c r="BA68" t="s">
        <v>348</v>
      </c>
      <c r="BB68" t="s">
        <v>348</v>
      </c>
      <c r="BC68" t="s">
        <v>348</v>
      </c>
      <c r="BD68" t="s">
        <v>348</v>
      </c>
      <c r="BE68" t="s">
        <v>348</v>
      </c>
      <c r="BF68" t="s">
        <v>348</v>
      </c>
      <c r="BG68" t="s">
        <v>348</v>
      </c>
      <c r="BH68" t="s">
        <v>348</v>
      </c>
      <c r="BI68" t="s">
        <v>348</v>
      </c>
      <c r="BJ68" t="s">
        <v>348</v>
      </c>
      <c r="BK68" t="s">
        <v>348</v>
      </c>
      <c r="BL68" t="s">
        <v>348</v>
      </c>
      <c r="BM68" t="s">
        <v>348</v>
      </c>
      <c r="BN68" t="s">
        <v>348</v>
      </c>
      <c r="BO68" t="s">
        <v>348</v>
      </c>
      <c r="BP68" t="s">
        <v>348</v>
      </c>
      <c r="BQ68" t="s">
        <v>348</v>
      </c>
      <c r="BR68" t="s">
        <v>659</v>
      </c>
      <c r="BS68" t="s">
        <v>348</v>
      </c>
      <c r="BT68" t="s">
        <v>348</v>
      </c>
      <c r="BU68" t="s">
        <v>348</v>
      </c>
      <c r="BV68" t="s">
        <v>348</v>
      </c>
      <c r="BW68" t="s">
        <v>348</v>
      </c>
      <c r="BX68" t="s">
        <v>348</v>
      </c>
      <c r="BY68" t="s">
        <v>348</v>
      </c>
      <c r="BZ68" t="s">
        <v>348</v>
      </c>
      <c r="CA68" t="s">
        <v>348</v>
      </c>
      <c r="CB68" t="s">
        <v>348</v>
      </c>
      <c r="CC68" t="s">
        <v>348</v>
      </c>
      <c r="CD68" t="s">
        <v>659</v>
      </c>
      <c r="CE68" t="s">
        <v>348</v>
      </c>
      <c r="CF68" t="s">
        <v>348</v>
      </c>
      <c r="CG68" t="s">
        <v>659</v>
      </c>
      <c r="CH68" t="s">
        <v>659</v>
      </c>
      <c r="CI68" t="s">
        <v>659</v>
      </c>
      <c r="CJ68" t="s">
        <v>348</v>
      </c>
      <c r="CK68" t="s">
        <v>659</v>
      </c>
      <c r="CL68" t="s">
        <v>659</v>
      </c>
      <c r="CM68" t="s">
        <v>659</v>
      </c>
      <c r="CN68" t="s">
        <v>659</v>
      </c>
      <c r="CO68" t="s">
        <v>659</v>
      </c>
      <c r="CP68" t="s">
        <v>348</v>
      </c>
      <c r="CQ68" t="s">
        <v>659</v>
      </c>
    </row>
    <row r="69" spans="1:95" ht="24">
      <c r="A69" s="360" t="s">
        <v>1052</v>
      </c>
      <c r="B69" s="39" t="s">
        <v>315</v>
      </c>
      <c r="C69" t="s">
        <v>384</v>
      </c>
      <c r="D69" t="s">
        <v>384</v>
      </c>
      <c r="E69" t="s">
        <v>384</v>
      </c>
      <c r="F69" t="s">
        <v>384</v>
      </c>
      <c r="G69" t="s">
        <v>384</v>
      </c>
      <c r="H69" t="s">
        <v>384</v>
      </c>
      <c r="I69" t="s">
        <v>384</v>
      </c>
      <c r="J69" t="s">
        <v>384</v>
      </c>
      <c r="K69" t="s">
        <v>384</v>
      </c>
      <c r="L69" t="s">
        <v>384</v>
      </c>
      <c r="M69" t="s">
        <v>384</v>
      </c>
      <c r="N69" t="s">
        <v>384</v>
      </c>
      <c r="O69" t="s">
        <v>384</v>
      </c>
      <c r="P69" t="s">
        <v>384</v>
      </c>
      <c r="Q69" t="s">
        <v>384</v>
      </c>
      <c r="R69" t="s">
        <v>384</v>
      </c>
      <c r="S69" t="s">
        <v>384</v>
      </c>
      <c r="T69" t="s">
        <v>384</v>
      </c>
      <c r="U69" t="s">
        <v>384</v>
      </c>
      <c r="V69" t="s">
        <v>384</v>
      </c>
      <c r="W69" t="s">
        <v>384</v>
      </c>
      <c r="X69" t="s">
        <v>384</v>
      </c>
      <c r="Y69" t="s">
        <v>384</v>
      </c>
      <c r="Z69" t="s">
        <v>384</v>
      </c>
      <c r="AA69" t="s">
        <v>384</v>
      </c>
      <c r="AB69" t="s">
        <v>384</v>
      </c>
      <c r="AC69" t="s">
        <v>384</v>
      </c>
      <c r="AD69" t="s">
        <v>384</v>
      </c>
      <c r="AE69" t="s">
        <v>384</v>
      </c>
      <c r="AF69" t="s">
        <v>384</v>
      </c>
      <c r="AG69" t="s">
        <v>384</v>
      </c>
      <c r="AH69" t="s">
        <v>384</v>
      </c>
      <c r="AI69" t="s">
        <v>384</v>
      </c>
      <c r="AJ69" t="s">
        <v>384</v>
      </c>
      <c r="AK69" t="s">
        <v>384</v>
      </c>
      <c r="AL69" t="s">
        <v>384</v>
      </c>
      <c r="AM69" t="s">
        <v>384</v>
      </c>
      <c r="AN69" t="s">
        <v>384</v>
      </c>
      <c r="AO69" t="s">
        <v>384</v>
      </c>
      <c r="AP69" t="s">
        <v>384</v>
      </c>
      <c r="AQ69" t="s">
        <v>384</v>
      </c>
      <c r="AR69" t="s">
        <v>384</v>
      </c>
      <c r="AS69" t="s">
        <v>384</v>
      </c>
      <c r="AT69" t="s">
        <v>384</v>
      </c>
      <c r="AU69" t="s">
        <v>384</v>
      </c>
      <c r="AV69" t="s">
        <v>384</v>
      </c>
      <c r="AW69" t="s">
        <v>384</v>
      </c>
      <c r="AX69" t="s">
        <v>384</v>
      </c>
      <c r="AY69" t="s">
        <v>384</v>
      </c>
      <c r="AZ69" t="s">
        <v>384</v>
      </c>
      <c r="BA69" t="s">
        <v>384</v>
      </c>
      <c r="BB69" t="s">
        <v>384</v>
      </c>
      <c r="BC69" t="s">
        <v>384</v>
      </c>
      <c r="BD69" t="s">
        <v>384</v>
      </c>
      <c r="BE69" t="s">
        <v>384</v>
      </c>
      <c r="BF69" t="s">
        <v>384</v>
      </c>
      <c r="BG69" t="s">
        <v>384</v>
      </c>
      <c r="BH69" t="s">
        <v>384</v>
      </c>
      <c r="BI69" t="s">
        <v>384</v>
      </c>
      <c r="BJ69" t="s">
        <v>384</v>
      </c>
      <c r="BK69" t="s">
        <v>384</v>
      </c>
      <c r="BL69" t="s">
        <v>384</v>
      </c>
      <c r="BM69" t="s">
        <v>384</v>
      </c>
      <c r="BN69" t="s">
        <v>384</v>
      </c>
      <c r="BO69" t="s">
        <v>384</v>
      </c>
      <c r="BP69" t="s">
        <v>384</v>
      </c>
      <c r="BQ69" t="s">
        <v>384</v>
      </c>
      <c r="BR69" t="s">
        <v>1154</v>
      </c>
      <c r="BS69" t="s">
        <v>384</v>
      </c>
      <c r="BT69" t="s">
        <v>384</v>
      </c>
      <c r="BU69" t="s">
        <v>384</v>
      </c>
      <c r="BV69" t="s">
        <v>384</v>
      </c>
      <c r="BW69" t="s">
        <v>384</v>
      </c>
      <c r="BX69" t="s">
        <v>384</v>
      </c>
      <c r="BY69" t="s">
        <v>384</v>
      </c>
      <c r="BZ69" t="s">
        <v>384</v>
      </c>
      <c r="CA69" t="s">
        <v>384</v>
      </c>
      <c r="CB69" t="s">
        <v>384</v>
      </c>
      <c r="CC69" t="s">
        <v>384</v>
      </c>
      <c r="CD69" t="s">
        <v>1154</v>
      </c>
      <c r="CE69" t="s">
        <v>384</v>
      </c>
      <c r="CF69" t="s">
        <v>384</v>
      </c>
      <c r="CG69" t="s">
        <v>1154</v>
      </c>
      <c r="CH69" t="s">
        <v>1154</v>
      </c>
      <c r="CI69" t="s">
        <v>1154</v>
      </c>
      <c r="CJ69" t="s">
        <v>384</v>
      </c>
      <c r="CK69" t="s">
        <v>1154</v>
      </c>
      <c r="CL69" t="s">
        <v>1154</v>
      </c>
      <c r="CM69" t="s">
        <v>1154</v>
      </c>
      <c r="CN69" t="s">
        <v>1154</v>
      </c>
      <c r="CO69" t="s">
        <v>1154</v>
      </c>
      <c r="CP69" t="s">
        <v>384</v>
      </c>
      <c r="CQ69" t="s">
        <v>1154</v>
      </c>
    </row>
    <row r="70" spans="1:95">
      <c r="A70" s="360" t="s">
        <v>1053</v>
      </c>
      <c r="B70" s="2" t="s">
        <v>317</v>
      </c>
      <c r="C70" t="s">
        <v>385</v>
      </c>
      <c r="D70" t="s">
        <v>385</v>
      </c>
      <c r="E70" t="s">
        <v>385</v>
      </c>
      <c r="F70" t="s">
        <v>385</v>
      </c>
      <c r="G70" t="s">
        <v>385</v>
      </c>
      <c r="H70" t="s">
        <v>385</v>
      </c>
      <c r="I70" t="s">
        <v>385</v>
      </c>
      <c r="J70" t="s">
        <v>348</v>
      </c>
      <c r="K70" t="s">
        <v>385</v>
      </c>
      <c r="L70" t="s">
        <v>385</v>
      </c>
      <c r="M70" t="s">
        <v>385</v>
      </c>
      <c r="N70" t="s">
        <v>385</v>
      </c>
      <c r="O70" t="s">
        <v>385</v>
      </c>
      <c r="P70" t="s">
        <v>385</v>
      </c>
      <c r="Q70" t="s">
        <v>385</v>
      </c>
      <c r="R70" t="s">
        <v>385</v>
      </c>
      <c r="S70" t="s">
        <v>385</v>
      </c>
      <c r="T70" t="s">
        <v>385</v>
      </c>
      <c r="U70" t="s">
        <v>385</v>
      </c>
      <c r="V70" t="s">
        <v>385</v>
      </c>
      <c r="W70" t="s">
        <v>385</v>
      </c>
      <c r="X70" t="s">
        <v>348</v>
      </c>
      <c r="Y70" t="s">
        <v>348</v>
      </c>
      <c r="Z70" t="s">
        <v>348</v>
      </c>
      <c r="AA70" t="s">
        <v>385</v>
      </c>
      <c r="AB70" t="s">
        <v>385</v>
      </c>
      <c r="AC70" t="s">
        <v>385</v>
      </c>
      <c r="AD70" t="s">
        <v>385</v>
      </c>
      <c r="AE70" t="s">
        <v>385</v>
      </c>
      <c r="AF70" t="s">
        <v>385</v>
      </c>
      <c r="AG70" t="s">
        <v>385</v>
      </c>
      <c r="AH70" t="s">
        <v>385</v>
      </c>
      <c r="AI70" t="s">
        <v>385</v>
      </c>
      <c r="AJ70" t="s">
        <v>385</v>
      </c>
      <c r="AK70" t="s">
        <v>348</v>
      </c>
      <c r="AL70" t="s">
        <v>348</v>
      </c>
      <c r="AM70" t="s">
        <v>348</v>
      </c>
      <c r="AN70" t="s">
        <v>348</v>
      </c>
      <c r="AO70" t="s">
        <v>348</v>
      </c>
      <c r="AP70" t="s">
        <v>348</v>
      </c>
      <c r="AQ70" t="s">
        <v>348</v>
      </c>
      <c r="AR70" t="s">
        <v>348</v>
      </c>
      <c r="AS70" t="s">
        <v>348</v>
      </c>
      <c r="AT70" t="s">
        <v>348</v>
      </c>
      <c r="AU70" t="s">
        <v>348</v>
      </c>
      <c r="AV70" t="s">
        <v>348</v>
      </c>
      <c r="AW70" t="s">
        <v>348</v>
      </c>
      <c r="AX70" t="s">
        <v>348</v>
      </c>
      <c r="AY70" t="s">
        <v>348</v>
      </c>
      <c r="AZ70" t="s">
        <v>348</v>
      </c>
      <c r="BA70" t="s">
        <v>348</v>
      </c>
      <c r="BB70" t="s">
        <v>348</v>
      </c>
      <c r="BC70" t="s">
        <v>348</v>
      </c>
      <c r="BD70" t="s">
        <v>348</v>
      </c>
      <c r="BE70" t="s">
        <v>348</v>
      </c>
      <c r="BF70" t="s">
        <v>348</v>
      </c>
      <c r="BG70" t="s">
        <v>348</v>
      </c>
      <c r="BH70" t="s">
        <v>348</v>
      </c>
      <c r="BI70" t="s">
        <v>348</v>
      </c>
      <c r="BJ70" t="s">
        <v>348</v>
      </c>
      <c r="BK70" t="s">
        <v>348</v>
      </c>
      <c r="BL70" t="s">
        <v>348</v>
      </c>
      <c r="BM70" t="s">
        <v>348</v>
      </c>
      <c r="BN70" t="s">
        <v>348</v>
      </c>
      <c r="BO70" t="s">
        <v>348</v>
      </c>
      <c r="BP70" t="s">
        <v>348</v>
      </c>
      <c r="BQ70" t="s">
        <v>348</v>
      </c>
      <c r="BR70" t="s">
        <v>659</v>
      </c>
      <c r="BS70" t="s">
        <v>348</v>
      </c>
      <c r="BT70" t="s">
        <v>348</v>
      </c>
      <c r="BU70" t="s">
        <v>348</v>
      </c>
      <c r="BV70" t="s">
        <v>348</v>
      </c>
      <c r="BW70" t="s">
        <v>348</v>
      </c>
      <c r="BX70" t="s">
        <v>348</v>
      </c>
      <c r="BY70" t="s">
        <v>348</v>
      </c>
      <c r="BZ70" t="s">
        <v>348</v>
      </c>
      <c r="CA70" t="s">
        <v>348</v>
      </c>
      <c r="CB70" t="s">
        <v>348</v>
      </c>
      <c r="CC70" t="s">
        <v>348</v>
      </c>
      <c r="CD70" t="s">
        <v>659</v>
      </c>
      <c r="CE70" t="s">
        <v>348</v>
      </c>
      <c r="CF70" t="s">
        <v>348</v>
      </c>
      <c r="CG70" t="s">
        <v>659</v>
      </c>
      <c r="CH70" t="s">
        <v>659</v>
      </c>
      <c r="CI70" t="s">
        <v>659</v>
      </c>
      <c r="CJ70" t="s">
        <v>348</v>
      </c>
      <c r="CK70" t="s">
        <v>659</v>
      </c>
      <c r="CL70" t="s">
        <v>659</v>
      </c>
      <c r="CM70" t="s">
        <v>659</v>
      </c>
      <c r="CN70" t="s">
        <v>659</v>
      </c>
      <c r="CO70" t="s">
        <v>659</v>
      </c>
      <c r="CP70" t="s">
        <v>348</v>
      </c>
      <c r="CQ70" t="s">
        <v>659</v>
      </c>
    </row>
    <row r="71" spans="1:95">
      <c r="A71" s="360" t="s">
        <v>1054</v>
      </c>
      <c r="B71" s="2" t="s">
        <v>314</v>
      </c>
      <c r="C71" t="s">
        <v>1231</v>
      </c>
      <c r="D71" t="s">
        <v>1231</v>
      </c>
      <c r="E71" t="s">
        <v>1231</v>
      </c>
      <c r="F71" t="s">
        <v>1231</v>
      </c>
      <c r="G71" t="s">
        <v>1231</v>
      </c>
      <c r="H71" t="s">
        <v>1231</v>
      </c>
      <c r="I71" t="s">
        <v>1231</v>
      </c>
      <c r="J71" t="s">
        <v>1231</v>
      </c>
      <c r="K71" t="s">
        <v>1231</v>
      </c>
      <c r="L71" t="s">
        <v>1231</v>
      </c>
      <c r="M71" t="s">
        <v>1231</v>
      </c>
      <c r="N71" t="s">
        <v>1231</v>
      </c>
      <c r="O71" t="s">
        <v>1231</v>
      </c>
      <c r="P71" t="s">
        <v>1231</v>
      </c>
      <c r="Q71" t="s">
        <v>1231</v>
      </c>
      <c r="R71" t="s">
        <v>1231</v>
      </c>
      <c r="S71" t="s">
        <v>1231</v>
      </c>
      <c r="T71" t="s">
        <v>1231</v>
      </c>
      <c r="U71" t="s">
        <v>1231</v>
      </c>
      <c r="V71" t="s">
        <v>1231</v>
      </c>
      <c r="W71" t="s">
        <v>1231</v>
      </c>
      <c r="X71" t="s">
        <v>1231</v>
      </c>
      <c r="Y71" t="s">
        <v>1231</v>
      </c>
      <c r="Z71" t="s">
        <v>1231</v>
      </c>
      <c r="AA71" t="s">
        <v>1231</v>
      </c>
      <c r="AB71" t="s">
        <v>1231</v>
      </c>
      <c r="AC71" t="s">
        <v>1231</v>
      </c>
      <c r="AD71" t="s">
        <v>1231</v>
      </c>
      <c r="AE71" t="s">
        <v>1231</v>
      </c>
      <c r="AF71" t="s">
        <v>1231</v>
      </c>
      <c r="AG71" t="s">
        <v>1231</v>
      </c>
      <c r="AH71" t="s">
        <v>1231</v>
      </c>
      <c r="AI71" t="s">
        <v>1231</v>
      </c>
      <c r="AJ71" t="s">
        <v>1231</v>
      </c>
      <c r="AK71" t="s">
        <v>1231</v>
      </c>
      <c r="AL71" t="s">
        <v>1231</v>
      </c>
      <c r="AM71" t="s">
        <v>1231</v>
      </c>
      <c r="AN71" t="s">
        <v>1231</v>
      </c>
      <c r="AO71" t="s">
        <v>1231</v>
      </c>
      <c r="AP71" t="s">
        <v>1231</v>
      </c>
      <c r="AQ71" t="s">
        <v>1231</v>
      </c>
      <c r="AR71" t="s">
        <v>1231</v>
      </c>
      <c r="AS71" t="s">
        <v>1231</v>
      </c>
      <c r="AT71" t="s">
        <v>1231</v>
      </c>
      <c r="AU71" t="s">
        <v>1231</v>
      </c>
      <c r="AV71" t="s">
        <v>1231</v>
      </c>
      <c r="AW71" t="s">
        <v>1231</v>
      </c>
      <c r="AX71" t="s">
        <v>1231</v>
      </c>
      <c r="AY71" t="s">
        <v>1231</v>
      </c>
      <c r="AZ71" t="s">
        <v>1231</v>
      </c>
      <c r="BA71" t="s">
        <v>1231</v>
      </c>
      <c r="BB71" t="s">
        <v>1231</v>
      </c>
      <c r="BC71" t="s">
        <v>1231</v>
      </c>
      <c r="BD71" t="s">
        <v>1231</v>
      </c>
      <c r="BE71" t="s">
        <v>1231</v>
      </c>
      <c r="BF71" t="s">
        <v>1231</v>
      </c>
      <c r="BG71" t="s">
        <v>1231</v>
      </c>
      <c r="BH71" t="s">
        <v>1231</v>
      </c>
      <c r="BI71" t="s">
        <v>1231</v>
      </c>
      <c r="BJ71" t="s">
        <v>1231</v>
      </c>
      <c r="BK71" t="s">
        <v>1231</v>
      </c>
      <c r="BL71" t="s">
        <v>1231</v>
      </c>
      <c r="BM71" t="s">
        <v>1231</v>
      </c>
      <c r="BN71" t="s">
        <v>1231</v>
      </c>
      <c r="BO71" t="s">
        <v>1231</v>
      </c>
      <c r="BP71" t="s">
        <v>1231</v>
      </c>
      <c r="BQ71" t="s">
        <v>1231</v>
      </c>
      <c r="BR71" t="s">
        <v>1231</v>
      </c>
      <c r="BS71" t="s">
        <v>1231</v>
      </c>
      <c r="BT71" t="s">
        <v>1231</v>
      </c>
      <c r="BU71" t="s">
        <v>1231</v>
      </c>
      <c r="BV71" t="s">
        <v>1231</v>
      </c>
      <c r="BW71" t="s">
        <v>1231</v>
      </c>
      <c r="BX71" t="s">
        <v>1231</v>
      </c>
      <c r="BY71" t="s">
        <v>1231</v>
      </c>
      <c r="BZ71" t="s">
        <v>1231</v>
      </c>
      <c r="CA71" t="s">
        <v>1231</v>
      </c>
      <c r="CB71" t="s">
        <v>1231</v>
      </c>
      <c r="CC71" t="s">
        <v>1231</v>
      </c>
      <c r="CD71" t="s">
        <v>1156</v>
      </c>
      <c r="CE71" t="s">
        <v>1231</v>
      </c>
      <c r="CF71" t="s">
        <v>389</v>
      </c>
      <c r="CG71" t="s">
        <v>1156</v>
      </c>
      <c r="CH71" t="s">
        <v>1156</v>
      </c>
      <c r="CI71" t="s">
        <v>1156</v>
      </c>
      <c r="CJ71" t="s">
        <v>389</v>
      </c>
      <c r="CK71" t="s">
        <v>1156</v>
      </c>
      <c r="CL71" t="s">
        <v>1156</v>
      </c>
      <c r="CM71" t="s">
        <v>1156</v>
      </c>
      <c r="CN71" t="s">
        <v>1156</v>
      </c>
      <c r="CO71" t="s">
        <v>1156</v>
      </c>
      <c r="CP71" t="s">
        <v>389</v>
      </c>
      <c r="CQ71" t="s">
        <v>1156</v>
      </c>
    </row>
    <row r="72" spans="1:95">
      <c r="A72" s="360" t="s">
        <v>1055</v>
      </c>
      <c r="B72" s="40" t="s">
        <v>311</v>
      </c>
      <c r="C72" t="s">
        <v>394</v>
      </c>
      <c r="D72" t="s">
        <v>394</v>
      </c>
      <c r="E72" t="s">
        <v>394</v>
      </c>
      <c r="F72" t="s">
        <v>394</v>
      </c>
      <c r="G72" t="s">
        <v>394</v>
      </c>
      <c r="H72" t="s">
        <v>394</v>
      </c>
      <c r="I72" t="s">
        <v>394</v>
      </c>
      <c r="J72" t="s">
        <v>392</v>
      </c>
      <c r="K72" t="s">
        <v>394</v>
      </c>
      <c r="L72" t="s">
        <v>394</v>
      </c>
      <c r="M72" t="s">
        <v>394</v>
      </c>
      <c r="N72" t="s">
        <v>394</v>
      </c>
      <c r="O72" t="s">
        <v>394</v>
      </c>
      <c r="P72" t="s">
        <v>394</v>
      </c>
      <c r="Q72" t="s">
        <v>394</v>
      </c>
      <c r="R72" t="s">
        <v>394</v>
      </c>
      <c r="S72" t="s">
        <v>394</v>
      </c>
      <c r="T72" t="s">
        <v>394</v>
      </c>
      <c r="U72" t="s">
        <v>394</v>
      </c>
      <c r="V72" t="s">
        <v>394</v>
      </c>
      <c r="W72" t="s">
        <v>394</v>
      </c>
      <c r="X72" t="s">
        <v>392</v>
      </c>
      <c r="Y72" t="s">
        <v>392</v>
      </c>
      <c r="Z72" t="s">
        <v>392</v>
      </c>
      <c r="AA72" t="s">
        <v>394</v>
      </c>
      <c r="AB72" t="s">
        <v>394</v>
      </c>
      <c r="AC72" t="s">
        <v>394</v>
      </c>
      <c r="AD72" t="s">
        <v>394</v>
      </c>
      <c r="AE72" t="s">
        <v>394</v>
      </c>
      <c r="AF72" t="s">
        <v>394</v>
      </c>
      <c r="AG72" t="s">
        <v>394</v>
      </c>
      <c r="AH72" t="s">
        <v>394</v>
      </c>
      <c r="AI72" t="s">
        <v>394</v>
      </c>
      <c r="AJ72" t="s">
        <v>394</v>
      </c>
      <c r="AK72" t="s">
        <v>392</v>
      </c>
      <c r="AL72" t="s">
        <v>392</v>
      </c>
      <c r="AM72" t="s">
        <v>392</v>
      </c>
      <c r="AN72" t="s">
        <v>392</v>
      </c>
      <c r="AO72" t="s">
        <v>392</v>
      </c>
      <c r="AP72" t="s">
        <v>392</v>
      </c>
      <c r="AQ72" t="s">
        <v>392</v>
      </c>
      <c r="AR72" t="s">
        <v>392</v>
      </c>
      <c r="AS72" t="s">
        <v>392</v>
      </c>
      <c r="AT72" t="s">
        <v>392</v>
      </c>
      <c r="AU72" t="s">
        <v>392</v>
      </c>
      <c r="AV72" t="s">
        <v>392</v>
      </c>
      <c r="AW72" t="s">
        <v>394</v>
      </c>
      <c r="AX72" t="s">
        <v>394</v>
      </c>
      <c r="AY72" t="s">
        <v>394</v>
      </c>
      <c r="AZ72" t="s">
        <v>394</v>
      </c>
      <c r="BA72" t="s">
        <v>394</v>
      </c>
      <c r="BB72" t="s">
        <v>394</v>
      </c>
      <c r="BC72" t="s">
        <v>394</v>
      </c>
      <c r="BD72" t="s">
        <v>394</v>
      </c>
      <c r="BE72" t="s">
        <v>394</v>
      </c>
      <c r="BF72" t="s">
        <v>394</v>
      </c>
      <c r="BG72" t="s">
        <v>394</v>
      </c>
      <c r="BH72" t="s">
        <v>394</v>
      </c>
      <c r="BI72" t="s">
        <v>394</v>
      </c>
      <c r="BJ72" t="s">
        <v>394</v>
      </c>
      <c r="BK72" t="s">
        <v>394</v>
      </c>
      <c r="BL72" t="s">
        <v>394</v>
      </c>
      <c r="BM72" t="s">
        <v>394</v>
      </c>
      <c r="BN72" t="s">
        <v>394</v>
      </c>
      <c r="BO72" t="s">
        <v>394</v>
      </c>
      <c r="BP72" t="s">
        <v>394</v>
      </c>
      <c r="BQ72" t="s">
        <v>394</v>
      </c>
      <c r="BR72" t="s">
        <v>1159</v>
      </c>
      <c r="BS72" t="s">
        <v>394</v>
      </c>
      <c r="BT72" t="s">
        <v>394</v>
      </c>
      <c r="BU72" t="s">
        <v>392</v>
      </c>
      <c r="BV72" t="s">
        <v>392</v>
      </c>
      <c r="BW72" t="s">
        <v>392</v>
      </c>
      <c r="BX72" t="s">
        <v>392</v>
      </c>
      <c r="BY72" t="s">
        <v>392</v>
      </c>
      <c r="BZ72" t="s">
        <v>392</v>
      </c>
      <c r="CA72" t="s">
        <v>392</v>
      </c>
      <c r="CB72" t="s">
        <v>392</v>
      </c>
      <c r="CC72" t="s">
        <v>392</v>
      </c>
      <c r="CD72" t="s">
        <v>1159</v>
      </c>
      <c r="CE72" t="s">
        <v>392</v>
      </c>
      <c r="CF72" t="s">
        <v>392</v>
      </c>
      <c r="CG72" t="s">
        <v>1159</v>
      </c>
      <c r="CH72" t="s">
        <v>1159</v>
      </c>
      <c r="CI72" t="s">
        <v>1159</v>
      </c>
      <c r="CJ72" t="s">
        <v>392</v>
      </c>
      <c r="CK72" t="s">
        <v>1159</v>
      </c>
      <c r="CL72" t="s">
        <v>1159</v>
      </c>
      <c r="CM72" t="s">
        <v>1159</v>
      </c>
      <c r="CN72" t="s">
        <v>1159</v>
      </c>
      <c r="CO72" t="s">
        <v>1159</v>
      </c>
      <c r="CP72" t="s">
        <v>392</v>
      </c>
      <c r="CQ72" t="s">
        <v>1159</v>
      </c>
    </row>
    <row r="73" spans="1:95">
      <c r="A73" s="360" t="s">
        <v>1056</v>
      </c>
      <c r="B73" s="2" t="s">
        <v>312</v>
      </c>
      <c r="C73" t="s">
        <v>394</v>
      </c>
      <c r="D73" t="s">
        <v>394</v>
      </c>
      <c r="E73" t="s">
        <v>394</v>
      </c>
      <c r="F73" t="s">
        <v>394</v>
      </c>
      <c r="G73" t="s">
        <v>394</v>
      </c>
      <c r="H73" t="s">
        <v>394</v>
      </c>
      <c r="I73" t="s">
        <v>394</v>
      </c>
      <c r="J73" t="s">
        <v>392</v>
      </c>
      <c r="K73" t="s">
        <v>394</v>
      </c>
      <c r="L73" t="s">
        <v>394</v>
      </c>
      <c r="M73" t="s">
        <v>394</v>
      </c>
      <c r="N73" t="s">
        <v>394</v>
      </c>
      <c r="O73" t="s">
        <v>394</v>
      </c>
      <c r="P73" t="s">
        <v>394</v>
      </c>
      <c r="Q73" t="s">
        <v>394</v>
      </c>
      <c r="R73" t="s">
        <v>394</v>
      </c>
      <c r="S73" t="s">
        <v>394</v>
      </c>
      <c r="T73" t="s">
        <v>394</v>
      </c>
      <c r="U73" t="s">
        <v>394</v>
      </c>
      <c r="V73" t="s">
        <v>394</v>
      </c>
      <c r="W73" t="s">
        <v>394</v>
      </c>
      <c r="X73" t="s">
        <v>392</v>
      </c>
      <c r="Y73" t="s">
        <v>392</v>
      </c>
      <c r="Z73" t="s">
        <v>392</v>
      </c>
      <c r="AA73" t="s">
        <v>394</v>
      </c>
      <c r="AB73" t="s">
        <v>394</v>
      </c>
      <c r="AC73" t="s">
        <v>394</v>
      </c>
      <c r="AD73" t="s">
        <v>394</v>
      </c>
      <c r="AE73" t="s">
        <v>394</v>
      </c>
      <c r="AF73" t="s">
        <v>394</v>
      </c>
      <c r="AG73" t="s">
        <v>394</v>
      </c>
      <c r="AH73" t="s">
        <v>394</v>
      </c>
      <c r="AI73" t="s">
        <v>394</v>
      </c>
      <c r="AJ73" t="s">
        <v>394</v>
      </c>
      <c r="AK73" t="s">
        <v>392</v>
      </c>
      <c r="AL73" t="s">
        <v>392</v>
      </c>
      <c r="AM73" t="s">
        <v>392</v>
      </c>
      <c r="AN73" t="s">
        <v>392</v>
      </c>
      <c r="AO73" t="s">
        <v>392</v>
      </c>
      <c r="AP73" t="s">
        <v>392</v>
      </c>
      <c r="AQ73" t="s">
        <v>392</v>
      </c>
      <c r="AR73" t="s">
        <v>392</v>
      </c>
      <c r="AS73" t="s">
        <v>392</v>
      </c>
      <c r="AT73" t="s">
        <v>392</v>
      </c>
      <c r="AU73" t="s">
        <v>392</v>
      </c>
      <c r="AV73" t="s">
        <v>392</v>
      </c>
      <c r="AW73" t="s">
        <v>394</v>
      </c>
      <c r="AX73" t="s">
        <v>394</v>
      </c>
      <c r="AY73" t="s">
        <v>394</v>
      </c>
      <c r="AZ73" t="s">
        <v>394</v>
      </c>
      <c r="BA73" t="s">
        <v>394</v>
      </c>
      <c r="BB73" t="s">
        <v>394</v>
      </c>
      <c r="BC73" t="s">
        <v>394</v>
      </c>
      <c r="BD73" t="s">
        <v>394</v>
      </c>
      <c r="BE73" t="s">
        <v>394</v>
      </c>
      <c r="BF73" t="s">
        <v>394</v>
      </c>
      <c r="BG73" t="s">
        <v>394</v>
      </c>
      <c r="BH73" t="s">
        <v>394</v>
      </c>
      <c r="BI73" t="s">
        <v>394</v>
      </c>
      <c r="BJ73" t="s">
        <v>394</v>
      </c>
      <c r="BK73" t="s">
        <v>394</v>
      </c>
      <c r="BL73" t="s">
        <v>394</v>
      </c>
      <c r="BM73" t="s">
        <v>394</v>
      </c>
      <c r="BN73" t="s">
        <v>394</v>
      </c>
      <c r="BO73" t="s">
        <v>394</v>
      </c>
      <c r="BP73" t="s">
        <v>394</v>
      </c>
      <c r="BQ73" t="s">
        <v>394</v>
      </c>
      <c r="BR73" t="s">
        <v>1159</v>
      </c>
      <c r="BS73" t="s">
        <v>394</v>
      </c>
      <c r="BT73" t="s">
        <v>394</v>
      </c>
      <c r="BU73" t="s">
        <v>392</v>
      </c>
      <c r="BV73" t="s">
        <v>392</v>
      </c>
      <c r="BW73" t="s">
        <v>392</v>
      </c>
      <c r="BX73" t="s">
        <v>392</v>
      </c>
      <c r="BY73" t="s">
        <v>392</v>
      </c>
      <c r="BZ73" t="s">
        <v>392</v>
      </c>
      <c r="CA73" t="s">
        <v>392</v>
      </c>
      <c r="CB73" t="s">
        <v>392</v>
      </c>
      <c r="CC73" t="s">
        <v>392</v>
      </c>
      <c r="CD73" t="s">
        <v>1159</v>
      </c>
      <c r="CE73" t="s">
        <v>392</v>
      </c>
      <c r="CF73" t="s">
        <v>392</v>
      </c>
      <c r="CG73" t="s">
        <v>1159</v>
      </c>
      <c r="CH73" t="s">
        <v>1159</v>
      </c>
      <c r="CI73" t="s">
        <v>1159</v>
      </c>
      <c r="CJ73" t="s">
        <v>392</v>
      </c>
      <c r="CK73" t="s">
        <v>1159</v>
      </c>
      <c r="CL73" t="s">
        <v>1159</v>
      </c>
      <c r="CM73" t="s">
        <v>1159</v>
      </c>
      <c r="CN73" t="s">
        <v>1159</v>
      </c>
      <c r="CO73" t="s">
        <v>1159</v>
      </c>
      <c r="CP73" t="s">
        <v>392</v>
      </c>
      <c r="CQ73" t="s">
        <v>1159</v>
      </c>
    </row>
    <row r="74" spans="1:95">
      <c r="A74" s="360" t="s">
        <v>1057</v>
      </c>
      <c r="B74" s="2" t="s">
        <v>313</v>
      </c>
      <c r="C74" t="s">
        <v>394</v>
      </c>
      <c r="D74" t="s">
        <v>394</v>
      </c>
      <c r="E74" t="s">
        <v>394</v>
      </c>
      <c r="F74" t="s">
        <v>394</v>
      </c>
      <c r="G74" t="s">
        <v>394</v>
      </c>
      <c r="H74" t="s">
        <v>394</v>
      </c>
      <c r="I74" t="s">
        <v>394</v>
      </c>
      <c r="J74" t="s">
        <v>392</v>
      </c>
      <c r="K74" t="s">
        <v>394</v>
      </c>
      <c r="L74" t="s">
        <v>394</v>
      </c>
      <c r="M74" t="s">
        <v>394</v>
      </c>
      <c r="N74" t="s">
        <v>394</v>
      </c>
      <c r="O74" t="s">
        <v>394</v>
      </c>
      <c r="P74" t="s">
        <v>394</v>
      </c>
      <c r="Q74" t="s">
        <v>394</v>
      </c>
      <c r="R74" t="s">
        <v>394</v>
      </c>
      <c r="S74" t="s">
        <v>394</v>
      </c>
      <c r="T74" t="s">
        <v>394</v>
      </c>
      <c r="U74" t="s">
        <v>394</v>
      </c>
      <c r="V74" t="s">
        <v>394</v>
      </c>
      <c r="W74" t="s">
        <v>394</v>
      </c>
      <c r="X74" t="s">
        <v>392</v>
      </c>
      <c r="Y74" t="s">
        <v>392</v>
      </c>
      <c r="Z74" t="s">
        <v>392</v>
      </c>
      <c r="AA74" t="s">
        <v>394</v>
      </c>
      <c r="AB74" t="s">
        <v>394</v>
      </c>
      <c r="AC74" t="s">
        <v>394</v>
      </c>
      <c r="AD74" t="s">
        <v>394</v>
      </c>
      <c r="AE74" t="s">
        <v>394</v>
      </c>
      <c r="AF74" t="s">
        <v>394</v>
      </c>
      <c r="AG74" t="s">
        <v>394</v>
      </c>
      <c r="AH74" t="s">
        <v>394</v>
      </c>
      <c r="AI74" t="s">
        <v>394</v>
      </c>
      <c r="AJ74" t="s">
        <v>394</v>
      </c>
      <c r="AK74" t="s">
        <v>392</v>
      </c>
      <c r="AL74" t="s">
        <v>392</v>
      </c>
      <c r="AM74" t="s">
        <v>392</v>
      </c>
      <c r="AN74" t="s">
        <v>392</v>
      </c>
      <c r="AO74" t="s">
        <v>392</v>
      </c>
      <c r="AP74" t="s">
        <v>392</v>
      </c>
      <c r="AQ74" t="s">
        <v>392</v>
      </c>
      <c r="AR74" t="s">
        <v>392</v>
      </c>
      <c r="AS74" t="s">
        <v>392</v>
      </c>
      <c r="AT74" t="s">
        <v>392</v>
      </c>
      <c r="AU74" t="s">
        <v>392</v>
      </c>
      <c r="AV74" t="s">
        <v>392</v>
      </c>
      <c r="AW74" t="s">
        <v>394</v>
      </c>
      <c r="AX74" t="s">
        <v>394</v>
      </c>
      <c r="AY74" t="s">
        <v>394</v>
      </c>
      <c r="AZ74" t="s">
        <v>394</v>
      </c>
      <c r="BA74" t="s">
        <v>394</v>
      </c>
      <c r="BB74" t="s">
        <v>394</v>
      </c>
      <c r="BC74" t="s">
        <v>394</v>
      </c>
      <c r="BD74" t="s">
        <v>394</v>
      </c>
      <c r="BE74" t="s">
        <v>394</v>
      </c>
      <c r="BF74" t="s">
        <v>394</v>
      </c>
      <c r="BG74" t="s">
        <v>394</v>
      </c>
      <c r="BH74" t="s">
        <v>394</v>
      </c>
      <c r="BI74" t="s">
        <v>394</v>
      </c>
      <c r="BJ74" t="s">
        <v>394</v>
      </c>
      <c r="BK74" t="s">
        <v>394</v>
      </c>
      <c r="BL74" t="s">
        <v>394</v>
      </c>
      <c r="BM74" t="s">
        <v>394</v>
      </c>
      <c r="BN74" t="s">
        <v>394</v>
      </c>
      <c r="BO74" t="s">
        <v>394</v>
      </c>
      <c r="BP74" t="s">
        <v>394</v>
      </c>
      <c r="BQ74" t="s">
        <v>394</v>
      </c>
      <c r="BR74" t="s">
        <v>1159</v>
      </c>
      <c r="BS74" t="s">
        <v>394</v>
      </c>
      <c r="BT74" t="s">
        <v>394</v>
      </c>
      <c r="BU74" t="s">
        <v>392</v>
      </c>
      <c r="BV74" t="s">
        <v>392</v>
      </c>
      <c r="BW74" t="s">
        <v>392</v>
      </c>
      <c r="BX74" t="s">
        <v>392</v>
      </c>
      <c r="BY74" t="s">
        <v>392</v>
      </c>
      <c r="BZ74" t="s">
        <v>392</v>
      </c>
      <c r="CA74" t="s">
        <v>392</v>
      </c>
      <c r="CB74" t="s">
        <v>392</v>
      </c>
      <c r="CC74" t="s">
        <v>392</v>
      </c>
      <c r="CD74" t="s">
        <v>1159</v>
      </c>
      <c r="CE74" t="s">
        <v>392</v>
      </c>
      <c r="CF74" t="s">
        <v>392</v>
      </c>
      <c r="CG74" t="s">
        <v>1159</v>
      </c>
      <c r="CH74" t="s">
        <v>1159</v>
      </c>
      <c r="CI74" t="s">
        <v>1159</v>
      </c>
      <c r="CJ74" t="s">
        <v>392</v>
      </c>
      <c r="CK74" t="s">
        <v>1159</v>
      </c>
      <c r="CL74" t="s">
        <v>1159</v>
      </c>
      <c r="CM74" t="s">
        <v>1159</v>
      </c>
      <c r="CN74" t="s">
        <v>1159</v>
      </c>
      <c r="CO74" t="s">
        <v>1159</v>
      </c>
      <c r="CP74" t="s">
        <v>392</v>
      </c>
      <c r="CQ74" t="s">
        <v>1159</v>
      </c>
    </row>
    <row r="75" spans="1:95">
      <c r="A75" s="360" t="s">
        <v>1058</v>
      </c>
      <c r="B75" s="2" t="s">
        <v>290</v>
      </c>
      <c r="C75" t="s">
        <v>384</v>
      </c>
      <c r="D75" t="s">
        <v>384</v>
      </c>
      <c r="E75" t="s">
        <v>384</v>
      </c>
      <c r="F75" t="s">
        <v>384</v>
      </c>
      <c r="G75" t="s">
        <v>384</v>
      </c>
      <c r="H75" t="s">
        <v>384</v>
      </c>
      <c r="I75" t="s">
        <v>384</v>
      </c>
      <c r="J75" t="s">
        <v>384</v>
      </c>
      <c r="K75" t="s">
        <v>384</v>
      </c>
      <c r="L75" t="s">
        <v>384</v>
      </c>
      <c r="M75" t="s">
        <v>384</v>
      </c>
      <c r="N75" t="s">
        <v>384</v>
      </c>
      <c r="O75" t="s">
        <v>384</v>
      </c>
      <c r="P75" t="s">
        <v>384</v>
      </c>
      <c r="Q75" t="s">
        <v>384</v>
      </c>
      <c r="R75" t="s">
        <v>384</v>
      </c>
      <c r="S75" t="s">
        <v>384</v>
      </c>
      <c r="T75" t="s">
        <v>384</v>
      </c>
      <c r="W75" t="s">
        <v>384</v>
      </c>
      <c r="X75" t="s">
        <v>384</v>
      </c>
      <c r="Y75" t="s">
        <v>384</v>
      </c>
      <c r="Z75" t="s">
        <v>384</v>
      </c>
      <c r="AA75" t="s">
        <v>384</v>
      </c>
      <c r="AB75" t="s">
        <v>384</v>
      </c>
      <c r="AC75" t="s">
        <v>384</v>
      </c>
      <c r="AD75" t="s">
        <v>384</v>
      </c>
      <c r="AE75" t="s">
        <v>384</v>
      </c>
      <c r="AF75" t="s">
        <v>384</v>
      </c>
      <c r="AG75" t="s">
        <v>384</v>
      </c>
      <c r="AH75" t="s">
        <v>384</v>
      </c>
      <c r="AI75" t="s">
        <v>384</v>
      </c>
      <c r="AJ75" t="s">
        <v>384</v>
      </c>
      <c r="AK75" t="s">
        <v>384</v>
      </c>
      <c r="AL75" t="s">
        <v>384</v>
      </c>
      <c r="AM75" t="s">
        <v>384</v>
      </c>
      <c r="AN75" t="s">
        <v>384</v>
      </c>
      <c r="AO75" t="s">
        <v>384</v>
      </c>
      <c r="AP75" t="s">
        <v>384</v>
      </c>
      <c r="AQ75" t="s">
        <v>384</v>
      </c>
      <c r="AR75" t="s">
        <v>384</v>
      </c>
      <c r="AS75" t="s">
        <v>384</v>
      </c>
      <c r="AT75" t="s">
        <v>384</v>
      </c>
      <c r="AU75" t="s">
        <v>384</v>
      </c>
      <c r="AV75" t="s">
        <v>384</v>
      </c>
      <c r="AW75" t="s">
        <v>348</v>
      </c>
      <c r="AX75" t="s">
        <v>384</v>
      </c>
      <c r="AY75" t="s">
        <v>384</v>
      </c>
      <c r="AZ75" t="s">
        <v>384</v>
      </c>
      <c r="BA75" t="s">
        <v>384</v>
      </c>
      <c r="BB75" t="s">
        <v>384</v>
      </c>
      <c r="BC75" t="s">
        <v>384</v>
      </c>
      <c r="BD75" t="s">
        <v>384</v>
      </c>
      <c r="BE75" t="s">
        <v>384</v>
      </c>
      <c r="BF75" t="s">
        <v>384</v>
      </c>
      <c r="BG75" t="s">
        <v>384</v>
      </c>
      <c r="BH75" t="s">
        <v>384</v>
      </c>
      <c r="BI75" t="s">
        <v>384</v>
      </c>
      <c r="BJ75" t="s">
        <v>384</v>
      </c>
      <c r="BK75" t="s">
        <v>384</v>
      </c>
      <c r="BL75" t="s">
        <v>348</v>
      </c>
      <c r="BM75" t="s">
        <v>348</v>
      </c>
      <c r="BN75" t="s">
        <v>384</v>
      </c>
      <c r="BO75" t="s">
        <v>384</v>
      </c>
      <c r="BP75" t="s">
        <v>384</v>
      </c>
      <c r="BQ75" t="s">
        <v>384</v>
      </c>
      <c r="BR75" t="s">
        <v>1154</v>
      </c>
      <c r="BS75" t="s">
        <v>384</v>
      </c>
      <c r="BT75" t="s">
        <v>384</v>
      </c>
      <c r="BU75" t="s">
        <v>384</v>
      </c>
      <c r="BV75" t="s">
        <v>384</v>
      </c>
      <c r="BW75" t="s">
        <v>384</v>
      </c>
      <c r="BX75" t="s">
        <v>384</v>
      </c>
      <c r="BY75" t="s">
        <v>384</v>
      </c>
      <c r="BZ75" t="s">
        <v>384</v>
      </c>
      <c r="CA75" t="s">
        <v>384</v>
      </c>
      <c r="CB75" t="s">
        <v>384</v>
      </c>
      <c r="CC75" t="s">
        <v>384</v>
      </c>
      <c r="CD75" t="s">
        <v>1154</v>
      </c>
      <c r="CE75" t="s">
        <v>384</v>
      </c>
      <c r="CF75" t="s">
        <v>384</v>
      </c>
      <c r="CG75" t="s">
        <v>1154</v>
      </c>
      <c r="CH75" t="s">
        <v>1154</v>
      </c>
      <c r="CI75" t="s">
        <v>1154</v>
      </c>
      <c r="CJ75" t="s">
        <v>384</v>
      </c>
      <c r="CK75" t="s">
        <v>1154</v>
      </c>
      <c r="CL75" t="s">
        <v>1154</v>
      </c>
      <c r="CM75" t="s">
        <v>1154</v>
      </c>
      <c r="CN75" t="s">
        <v>1154</v>
      </c>
      <c r="CO75" t="s">
        <v>1154</v>
      </c>
      <c r="CP75" t="s">
        <v>384</v>
      </c>
      <c r="CQ75" t="s">
        <v>1154</v>
      </c>
    </row>
    <row r="76" spans="1:95">
      <c r="A76" s="360" t="s">
        <v>1059</v>
      </c>
      <c r="B76" s="2" t="s">
        <v>291</v>
      </c>
      <c r="C76" t="s">
        <v>384</v>
      </c>
      <c r="D76" t="s">
        <v>384</v>
      </c>
      <c r="E76" t="s">
        <v>384</v>
      </c>
      <c r="F76" t="s">
        <v>384</v>
      </c>
      <c r="G76" t="s">
        <v>384</v>
      </c>
      <c r="H76" t="s">
        <v>384</v>
      </c>
      <c r="I76" t="s">
        <v>384</v>
      </c>
      <c r="J76" t="s">
        <v>384</v>
      </c>
      <c r="K76" t="s">
        <v>384</v>
      </c>
      <c r="L76" t="s">
        <v>384</v>
      </c>
      <c r="M76" t="s">
        <v>384</v>
      </c>
      <c r="N76" t="s">
        <v>384</v>
      </c>
      <c r="O76" t="s">
        <v>384</v>
      </c>
      <c r="P76" t="s">
        <v>384</v>
      </c>
      <c r="Q76" t="s">
        <v>384</v>
      </c>
      <c r="R76" t="s">
        <v>384</v>
      </c>
      <c r="S76" t="s">
        <v>384</v>
      </c>
      <c r="T76" t="s">
        <v>384</v>
      </c>
      <c r="W76" t="s">
        <v>384</v>
      </c>
      <c r="X76" t="s">
        <v>384</v>
      </c>
      <c r="Y76" t="s">
        <v>384</v>
      </c>
      <c r="Z76" t="s">
        <v>384</v>
      </c>
      <c r="AA76" t="s">
        <v>384</v>
      </c>
      <c r="AB76" t="s">
        <v>384</v>
      </c>
      <c r="AC76" t="s">
        <v>384</v>
      </c>
      <c r="AD76" t="s">
        <v>384</v>
      </c>
      <c r="AE76" t="s">
        <v>384</v>
      </c>
      <c r="AF76" t="s">
        <v>384</v>
      </c>
      <c r="AG76" t="s">
        <v>384</v>
      </c>
      <c r="AH76" t="s">
        <v>384</v>
      </c>
      <c r="AI76" t="s">
        <v>384</v>
      </c>
      <c r="AJ76" t="s">
        <v>384</v>
      </c>
      <c r="AK76" t="s">
        <v>384</v>
      </c>
      <c r="AL76" t="s">
        <v>384</v>
      </c>
      <c r="AM76" t="s">
        <v>384</v>
      </c>
      <c r="AN76" t="s">
        <v>384</v>
      </c>
      <c r="AO76" t="s">
        <v>384</v>
      </c>
      <c r="AP76" t="s">
        <v>384</v>
      </c>
      <c r="AQ76" t="s">
        <v>384</v>
      </c>
      <c r="AR76" t="s">
        <v>384</v>
      </c>
      <c r="AS76" t="s">
        <v>384</v>
      </c>
      <c r="AT76" t="s">
        <v>384</v>
      </c>
      <c r="AU76" t="s">
        <v>384</v>
      </c>
      <c r="AV76" t="s">
        <v>384</v>
      </c>
      <c r="AW76" t="s">
        <v>348</v>
      </c>
      <c r="AX76" t="s">
        <v>384</v>
      </c>
      <c r="AY76" t="s">
        <v>384</v>
      </c>
      <c r="AZ76" t="s">
        <v>384</v>
      </c>
      <c r="BA76" t="s">
        <v>384</v>
      </c>
      <c r="BB76" t="s">
        <v>384</v>
      </c>
      <c r="BC76" t="s">
        <v>384</v>
      </c>
      <c r="BD76" t="s">
        <v>384</v>
      </c>
      <c r="BE76" t="s">
        <v>384</v>
      </c>
      <c r="BF76" t="s">
        <v>384</v>
      </c>
      <c r="BG76" t="s">
        <v>384</v>
      </c>
      <c r="BH76" t="s">
        <v>384</v>
      </c>
      <c r="BI76" t="s">
        <v>384</v>
      </c>
      <c r="BJ76" t="s">
        <v>384</v>
      </c>
      <c r="BK76" t="s">
        <v>384</v>
      </c>
      <c r="BL76" t="s">
        <v>348</v>
      </c>
      <c r="BM76" t="s">
        <v>348</v>
      </c>
      <c r="BN76" t="s">
        <v>384</v>
      </c>
      <c r="BO76" t="s">
        <v>384</v>
      </c>
      <c r="BP76" t="s">
        <v>384</v>
      </c>
      <c r="BQ76" t="s">
        <v>384</v>
      </c>
      <c r="BR76" t="s">
        <v>1154</v>
      </c>
      <c r="BS76" t="s">
        <v>384</v>
      </c>
      <c r="BT76" t="s">
        <v>384</v>
      </c>
      <c r="BU76" t="s">
        <v>384</v>
      </c>
      <c r="BV76" t="s">
        <v>384</v>
      </c>
      <c r="BW76" t="s">
        <v>384</v>
      </c>
      <c r="BX76" t="s">
        <v>384</v>
      </c>
      <c r="BY76" t="s">
        <v>384</v>
      </c>
      <c r="BZ76" t="s">
        <v>384</v>
      </c>
      <c r="CA76" t="s">
        <v>384</v>
      </c>
      <c r="CB76" t="s">
        <v>384</v>
      </c>
      <c r="CC76" t="s">
        <v>384</v>
      </c>
      <c r="CD76" t="s">
        <v>1154</v>
      </c>
      <c r="CE76" t="s">
        <v>384</v>
      </c>
      <c r="CF76" t="s">
        <v>384</v>
      </c>
      <c r="CG76" t="s">
        <v>1154</v>
      </c>
      <c r="CH76" t="s">
        <v>1154</v>
      </c>
      <c r="CI76" t="s">
        <v>1154</v>
      </c>
      <c r="CJ76" t="s">
        <v>384</v>
      </c>
      <c r="CK76" t="s">
        <v>1154</v>
      </c>
      <c r="CL76" t="s">
        <v>1154</v>
      </c>
      <c r="CM76" t="s">
        <v>1154</v>
      </c>
      <c r="CN76" t="s">
        <v>1154</v>
      </c>
      <c r="CO76" t="s">
        <v>1154</v>
      </c>
      <c r="CP76" t="s">
        <v>384</v>
      </c>
      <c r="CQ76" t="s">
        <v>1154</v>
      </c>
    </row>
    <row r="77" spans="1:95">
      <c r="A77" s="360" t="s">
        <v>1060</v>
      </c>
      <c r="B77" s="2" t="s">
        <v>292</v>
      </c>
      <c r="C77" t="s">
        <v>384</v>
      </c>
      <c r="D77" t="s">
        <v>384</v>
      </c>
      <c r="E77" t="s">
        <v>384</v>
      </c>
      <c r="F77" t="s">
        <v>384</v>
      </c>
      <c r="G77" t="s">
        <v>384</v>
      </c>
      <c r="H77" t="s">
        <v>384</v>
      </c>
      <c r="I77" t="s">
        <v>384</v>
      </c>
      <c r="J77" t="s">
        <v>384</v>
      </c>
      <c r="K77" t="s">
        <v>384</v>
      </c>
      <c r="L77" t="s">
        <v>384</v>
      </c>
      <c r="M77" t="s">
        <v>384</v>
      </c>
      <c r="N77" t="s">
        <v>384</v>
      </c>
      <c r="O77" t="s">
        <v>384</v>
      </c>
      <c r="P77" t="s">
        <v>384</v>
      </c>
      <c r="Q77" t="s">
        <v>384</v>
      </c>
      <c r="R77" t="s">
        <v>384</v>
      </c>
      <c r="S77" t="s">
        <v>384</v>
      </c>
      <c r="T77" t="s">
        <v>384</v>
      </c>
      <c r="W77" t="s">
        <v>384</v>
      </c>
      <c r="X77" t="s">
        <v>384</v>
      </c>
      <c r="Y77" t="s">
        <v>384</v>
      </c>
      <c r="Z77" t="s">
        <v>384</v>
      </c>
      <c r="AA77" t="s">
        <v>384</v>
      </c>
      <c r="AB77" t="s">
        <v>384</v>
      </c>
      <c r="AC77" t="s">
        <v>384</v>
      </c>
      <c r="AD77" t="s">
        <v>384</v>
      </c>
      <c r="AE77" t="s">
        <v>384</v>
      </c>
      <c r="AF77" t="s">
        <v>384</v>
      </c>
      <c r="AG77" t="s">
        <v>384</v>
      </c>
      <c r="AH77" t="s">
        <v>384</v>
      </c>
      <c r="AI77" t="s">
        <v>384</v>
      </c>
      <c r="AJ77" t="s">
        <v>384</v>
      </c>
      <c r="AK77" t="s">
        <v>384</v>
      </c>
      <c r="AL77" t="s">
        <v>384</v>
      </c>
      <c r="AM77" t="s">
        <v>384</v>
      </c>
      <c r="AN77" t="s">
        <v>384</v>
      </c>
      <c r="AO77" t="s">
        <v>384</v>
      </c>
      <c r="AP77" t="s">
        <v>384</v>
      </c>
      <c r="AQ77" t="s">
        <v>384</v>
      </c>
      <c r="AR77" t="s">
        <v>384</v>
      </c>
      <c r="AS77" t="s">
        <v>384</v>
      </c>
      <c r="AT77" t="s">
        <v>384</v>
      </c>
      <c r="AU77" t="s">
        <v>384</v>
      </c>
      <c r="AV77" t="s">
        <v>384</v>
      </c>
      <c r="AW77" t="s">
        <v>348</v>
      </c>
      <c r="AX77" t="s">
        <v>384</v>
      </c>
      <c r="AY77" t="s">
        <v>384</v>
      </c>
      <c r="AZ77" t="s">
        <v>384</v>
      </c>
      <c r="BA77" t="s">
        <v>384</v>
      </c>
      <c r="BB77" t="s">
        <v>384</v>
      </c>
      <c r="BC77" t="s">
        <v>384</v>
      </c>
      <c r="BD77" t="s">
        <v>384</v>
      </c>
      <c r="BE77" t="s">
        <v>384</v>
      </c>
      <c r="BF77" t="s">
        <v>384</v>
      </c>
      <c r="BG77" t="s">
        <v>384</v>
      </c>
      <c r="BH77" t="s">
        <v>384</v>
      </c>
      <c r="BI77" t="s">
        <v>384</v>
      </c>
      <c r="BJ77" t="s">
        <v>384</v>
      </c>
      <c r="BK77" t="s">
        <v>384</v>
      </c>
      <c r="BL77" t="s">
        <v>348</v>
      </c>
      <c r="BM77" t="s">
        <v>348</v>
      </c>
      <c r="BN77" t="s">
        <v>384</v>
      </c>
      <c r="BO77" t="s">
        <v>384</v>
      </c>
      <c r="BP77" t="s">
        <v>384</v>
      </c>
      <c r="BQ77" t="s">
        <v>384</v>
      </c>
      <c r="BR77" t="s">
        <v>1154</v>
      </c>
      <c r="BS77" t="s">
        <v>384</v>
      </c>
      <c r="BT77" t="s">
        <v>384</v>
      </c>
      <c r="BU77" t="s">
        <v>384</v>
      </c>
      <c r="BV77" t="s">
        <v>384</v>
      </c>
      <c r="BW77" t="s">
        <v>384</v>
      </c>
      <c r="BX77" t="s">
        <v>384</v>
      </c>
      <c r="BY77" t="s">
        <v>384</v>
      </c>
      <c r="BZ77" t="s">
        <v>384</v>
      </c>
      <c r="CA77" t="s">
        <v>384</v>
      </c>
      <c r="CB77" t="s">
        <v>384</v>
      </c>
      <c r="CC77" t="s">
        <v>384</v>
      </c>
      <c r="CD77" t="s">
        <v>1154</v>
      </c>
      <c r="CE77" t="s">
        <v>384</v>
      </c>
      <c r="CF77" t="s">
        <v>384</v>
      </c>
      <c r="CG77" t="s">
        <v>1154</v>
      </c>
      <c r="CH77" t="s">
        <v>1154</v>
      </c>
      <c r="CI77" t="s">
        <v>1154</v>
      </c>
      <c r="CJ77" t="s">
        <v>384</v>
      </c>
      <c r="CK77" t="s">
        <v>1154</v>
      </c>
      <c r="CL77" t="s">
        <v>1154</v>
      </c>
      <c r="CM77" t="s">
        <v>1154</v>
      </c>
      <c r="CN77" t="s">
        <v>1154</v>
      </c>
      <c r="CO77" t="s">
        <v>1154</v>
      </c>
      <c r="CP77" t="s">
        <v>384</v>
      </c>
      <c r="CQ77" t="s">
        <v>1154</v>
      </c>
    </row>
    <row r="78" spans="1:95">
      <c r="A78" s="360" t="s">
        <v>1061</v>
      </c>
      <c r="B78" s="2" t="s">
        <v>293</v>
      </c>
      <c r="C78" t="s">
        <v>392</v>
      </c>
      <c r="D78" t="s">
        <v>392</v>
      </c>
      <c r="E78" t="s">
        <v>392</v>
      </c>
      <c r="F78" t="s">
        <v>392</v>
      </c>
      <c r="G78" t="s">
        <v>392</v>
      </c>
      <c r="H78" t="s">
        <v>392</v>
      </c>
      <c r="I78" t="s">
        <v>392</v>
      </c>
      <c r="J78" t="s">
        <v>392</v>
      </c>
      <c r="K78" t="s">
        <v>392</v>
      </c>
      <c r="L78" t="s">
        <v>392</v>
      </c>
      <c r="M78" t="s">
        <v>392</v>
      </c>
      <c r="N78" t="s">
        <v>392</v>
      </c>
      <c r="O78" t="s">
        <v>392</v>
      </c>
      <c r="P78" t="s">
        <v>392</v>
      </c>
      <c r="Q78" t="s">
        <v>392</v>
      </c>
      <c r="R78" t="s">
        <v>392</v>
      </c>
      <c r="S78" t="s">
        <v>392</v>
      </c>
      <c r="T78" t="s">
        <v>392</v>
      </c>
      <c r="U78" t="s">
        <v>392</v>
      </c>
      <c r="V78" t="s">
        <v>392</v>
      </c>
      <c r="W78" t="s">
        <v>392</v>
      </c>
      <c r="X78" t="s">
        <v>392</v>
      </c>
      <c r="Y78" t="s">
        <v>392</v>
      </c>
      <c r="Z78" t="s">
        <v>392</v>
      </c>
      <c r="AA78" t="s">
        <v>392</v>
      </c>
      <c r="AB78" t="s">
        <v>392</v>
      </c>
      <c r="AC78" t="s">
        <v>392</v>
      </c>
      <c r="AD78" t="s">
        <v>392</v>
      </c>
      <c r="AE78" t="s">
        <v>392</v>
      </c>
      <c r="AF78" t="s">
        <v>392</v>
      </c>
      <c r="AG78" t="s">
        <v>392</v>
      </c>
      <c r="AH78" t="s">
        <v>392</v>
      </c>
      <c r="AI78" t="s">
        <v>392</v>
      </c>
      <c r="AJ78" t="s">
        <v>392</v>
      </c>
      <c r="AK78" t="s">
        <v>392</v>
      </c>
      <c r="AL78" t="s">
        <v>392</v>
      </c>
      <c r="AM78" t="s">
        <v>392</v>
      </c>
      <c r="AN78" t="s">
        <v>392</v>
      </c>
      <c r="AO78" t="s">
        <v>392</v>
      </c>
      <c r="AP78" t="s">
        <v>392</v>
      </c>
      <c r="AQ78" t="s">
        <v>392</v>
      </c>
      <c r="AR78" t="s">
        <v>392</v>
      </c>
      <c r="AS78" t="s">
        <v>392</v>
      </c>
      <c r="AT78" t="s">
        <v>392</v>
      </c>
      <c r="AU78" t="s">
        <v>392</v>
      </c>
      <c r="AV78" t="s">
        <v>392</v>
      </c>
      <c r="AW78" t="s">
        <v>348</v>
      </c>
      <c r="AX78" t="s">
        <v>392</v>
      </c>
      <c r="AY78" t="s">
        <v>392</v>
      </c>
      <c r="AZ78" t="s">
        <v>392</v>
      </c>
      <c r="BA78" t="s">
        <v>392</v>
      </c>
      <c r="BB78" t="s">
        <v>392</v>
      </c>
      <c r="BC78" t="s">
        <v>392</v>
      </c>
      <c r="BD78" t="s">
        <v>392</v>
      </c>
      <c r="BE78" t="s">
        <v>392</v>
      </c>
      <c r="BF78" t="s">
        <v>392</v>
      </c>
      <c r="BG78" t="s">
        <v>392</v>
      </c>
      <c r="BH78" t="s">
        <v>392</v>
      </c>
      <c r="BI78" t="s">
        <v>392</v>
      </c>
      <c r="BJ78" t="s">
        <v>392</v>
      </c>
      <c r="BK78" t="s">
        <v>392</v>
      </c>
      <c r="BL78" t="s">
        <v>392</v>
      </c>
      <c r="BM78" t="s">
        <v>392</v>
      </c>
      <c r="BN78" t="s">
        <v>392</v>
      </c>
      <c r="BO78" t="s">
        <v>392</v>
      </c>
      <c r="BP78" t="s">
        <v>392</v>
      </c>
      <c r="BQ78" t="s">
        <v>392</v>
      </c>
      <c r="BR78" t="s">
        <v>1159</v>
      </c>
      <c r="BS78" t="s">
        <v>392</v>
      </c>
      <c r="BT78" t="s">
        <v>392</v>
      </c>
      <c r="BU78" t="s">
        <v>392</v>
      </c>
      <c r="BV78" t="s">
        <v>392</v>
      </c>
      <c r="BW78" t="s">
        <v>392</v>
      </c>
      <c r="BX78" t="s">
        <v>392</v>
      </c>
      <c r="BY78" t="s">
        <v>392</v>
      </c>
      <c r="BZ78" t="s">
        <v>392</v>
      </c>
      <c r="CA78" t="s">
        <v>392</v>
      </c>
      <c r="CB78" t="s">
        <v>392</v>
      </c>
      <c r="CC78" t="s">
        <v>392</v>
      </c>
      <c r="CD78" t="s">
        <v>1159</v>
      </c>
      <c r="CE78" t="s">
        <v>392</v>
      </c>
      <c r="CF78" t="s">
        <v>392</v>
      </c>
      <c r="CG78" t="s">
        <v>1159</v>
      </c>
      <c r="CH78" t="s">
        <v>1159</v>
      </c>
      <c r="CI78" t="s">
        <v>1159</v>
      </c>
      <c r="CJ78" t="s">
        <v>392</v>
      </c>
      <c r="CK78" t="s">
        <v>1159</v>
      </c>
      <c r="CL78" t="s">
        <v>1159</v>
      </c>
      <c r="CM78" t="s">
        <v>1159</v>
      </c>
      <c r="CN78" t="s">
        <v>1159</v>
      </c>
      <c r="CO78" t="s">
        <v>1159</v>
      </c>
      <c r="CP78" t="s">
        <v>392</v>
      </c>
      <c r="CQ78" t="s">
        <v>1159</v>
      </c>
    </row>
    <row r="79" spans="1:95">
      <c r="A79" s="360" t="s">
        <v>1062</v>
      </c>
      <c r="B79" s="2" t="s">
        <v>294</v>
      </c>
      <c r="C79" t="s">
        <v>392</v>
      </c>
      <c r="D79" t="s">
        <v>392</v>
      </c>
      <c r="E79" t="s">
        <v>392</v>
      </c>
      <c r="F79" t="s">
        <v>392</v>
      </c>
      <c r="G79" t="s">
        <v>392</v>
      </c>
      <c r="H79" t="s">
        <v>392</v>
      </c>
      <c r="I79" t="s">
        <v>392</v>
      </c>
      <c r="J79" t="s">
        <v>392</v>
      </c>
      <c r="K79" t="s">
        <v>392</v>
      </c>
      <c r="L79" t="s">
        <v>392</v>
      </c>
      <c r="M79" t="s">
        <v>392</v>
      </c>
      <c r="N79" t="s">
        <v>392</v>
      </c>
      <c r="O79" t="s">
        <v>392</v>
      </c>
      <c r="P79" t="s">
        <v>392</v>
      </c>
      <c r="Q79" t="s">
        <v>392</v>
      </c>
      <c r="R79" t="s">
        <v>392</v>
      </c>
      <c r="S79" t="s">
        <v>392</v>
      </c>
      <c r="T79" t="s">
        <v>392</v>
      </c>
      <c r="U79" t="s">
        <v>392</v>
      </c>
      <c r="V79" t="s">
        <v>392</v>
      </c>
      <c r="W79" t="s">
        <v>392</v>
      </c>
      <c r="X79" t="s">
        <v>392</v>
      </c>
      <c r="Y79" t="s">
        <v>392</v>
      </c>
      <c r="Z79" t="s">
        <v>392</v>
      </c>
      <c r="AA79" t="s">
        <v>392</v>
      </c>
      <c r="AB79" t="s">
        <v>392</v>
      </c>
      <c r="AC79" t="s">
        <v>392</v>
      </c>
      <c r="AD79" t="s">
        <v>392</v>
      </c>
      <c r="AE79" t="s">
        <v>392</v>
      </c>
      <c r="AF79" t="s">
        <v>392</v>
      </c>
      <c r="AG79" t="s">
        <v>392</v>
      </c>
      <c r="AH79" t="s">
        <v>392</v>
      </c>
      <c r="AI79" t="s">
        <v>392</v>
      </c>
      <c r="AJ79" t="s">
        <v>392</v>
      </c>
      <c r="AK79" t="s">
        <v>392</v>
      </c>
      <c r="AL79" t="s">
        <v>392</v>
      </c>
      <c r="AM79" t="s">
        <v>392</v>
      </c>
      <c r="AN79" t="s">
        <v>392</v>
      </c>
      <c r="AO79" t="s">
        <v>392</v>
      </c>
      <c r="AP79" t="s">
        <v>392</v>
      </c>
      <c r="AQ79" t="s">
        <v>392</v>
      </c>
      <c r="AR79" t="s">
        <v>392</v>
      </c>
      <c r="AS79" t="s">
        <v>392</v>
      </c>
      <c r="AT79" t="s">
        <v>392</v>
      </c>
      <c r="AU79" t="s">
        <v>392</v>
      </c>
      <c r="AV79" t="s">
        <v>392</v>
      </c>
      <c r="AW79" t="s">
        <v>348</v>
      </c>
      <c r="AX79" t="s">
        <v>392</v>
      </c>
      <c r="AY79" t="s">
        <v>392</v>
      </c>
      <c r="AZ79" t="s">
        <v>392</v>
      </c>
      <c r="BA79" t="s">
        <v>392</v>
      </c>
      <c r="BB79" t="s">
        <v>392</v>
      </c>
      <c r="BC79" t="s">
        <v>392</v>
      </c>
      <c r="BD79" t="s">
        <v>392</v>
      </c>
      <c r="BE79" t="s">
        <v>392</v>
      </c>
      <c r="BF79" t="s">
        <v>392</v>
      </c>
      <c r="BG79" t="s">
        <v>392</v>
      </c>
      <c r="BH79" t="s">
        <v>392</v>
      </c>
      <c r="BI79" t="s">
        <v>392</v>
      </c>
      <c r="BJ79" t="s">
        <v>392</v>
      </c>
      <c r="BK79" t="s">
        <v>392</v>
      </c>
      <c r="BL79" t="s">
        <v>392</v>
      </c>
      <c r="BM79" t="s">
        <v>392</v>
      </c>
      <c r="BN79" t="s">
        <v>392</v>
      </c>
      <c r="BO79" t="s">
        <v>392</v>
      </c>
      <c r="BP79" t="s">
        <v>392</v>
      </c>
      <c r="BQ79" t="s">
        <v>392</v>
      </c>
      <c r="BR79" t="s">
        <v>1159</v>
      </c>
      <c r="BS79" t="s">
        <v>392</v>
      </c>
      <c r="BT79" t="s">
        <v>392</v>
      </c>
      <c r="BU79" t="s">
        <v>392</v>
      </c>
      <c r="BV79" t="s">
        <v>392</v>
      </c>
      <c r="BW79" t="s">
        <v>392</v>
      </c>
      <c r="BX79" t="s">
        <v>392</v>
      </c>
      <c r="BY79" t="s">
        <v>392</v>
      </c>
      <c r="BZ79" t="s">
        <v>392</v>
      </c>
      <c r="CA79" t="s">
        <v>392</v>
      </c>
      <c r="CB79" t="s">
        <v>392</v>
      </c>
      <c r="CC79" t="s">
        <v>392</v>
      </c>
      <c r="CD79" t="s">
        <v>1159</v>
      </c>
      <c r="CE79" t="s">
        <v>392</v>
      </c>
      <c r="CF79" t="s">
        <v>392</v>
      </c>
      <c r="CG79" t="s">
        <v>1159</v>
      </c>
      <c r="CH79" t="s">
        <v>1159</v>
      </c>
      <c r="CI79" t="s">
        <v>1159</v>
      </c>
      <c r="CJ79" t="s">
        <v>392</v>
      </c>
      <c r="CK79" t="s">
        <v>1159</v>
      </c>
      <c r="CL79" t="s">
        <v>1159</v>
      </c>
      <c r="CM79" t="s">
        <v>1159</v>
      </c>
      <c r="CN79" t="s">
        <v>1159</v>
      </c>
      <c r="CO79" t="s">
        <v>1159</v>
      </c>
      <c r="CP79" t="s">
        <v>392</v>
      </c>
      <c r="CQ79" t="s">
        <v>1159</v>
      </c>
    </row>
    <row r="80" spans="1:95">
      <c r="A80" s="360" t="s">
        <v>1063</v>
      </c>
      <c r="B80" s="2" t="s">
        <v>295</v>
      </c>
      <c r="C80" t="s">
        <v>392</v>
      </c>
      <c r="D80" t="s">
        <v>392</v>
      </c>
      <c r="E80" t="s">
        <v>392</v>
      </c>
      <c r="F80" t="s">
        <v>392</v>
      </c>
      <c r="G80" t="s">
        <v>392</v>
      </c>
      <c r="H80" t="s">
        <v>392</v>
      </c>
      <c r="I80" t="s">
        <v>392</v>
      </c>
      <c r="J80" t="s">
        <v>392</v>
      </c>
      <c r="K80" t="s">
        <v>392</v>
      </c>
      <c r="L80" t="s">
        <v>392</v>
      </c>
      <c r="M80" t="s">
        <v>392</v>
      </c>
      <c r="N80" t="s">
        <v>392</v>
      </c>
      <c r="O80" t="s">
        <v>392</v>
      </c>
      <c r="P80" t="s">
        <v>392</v>
      </c>
      <c r="Q80" t="s">
        <v>392</v>
      </c>
      <c r="R80" t="s">
        <v>392</v>
      </c>
      <c r="S80" t="s">
        <v>392</v>
      </c>
      <c r="T80" t="s">
        <v>392</v>
      </c>
      <c r="U80" t="s">
        <v>392</v>
      </c>
      <c r="V80" t="s">
        <v>392</v>
      </c>
      <c r="W80" t="s">
        <v>392</v>
      </c>
      <c r="X80" t="s">
        <v>392</v>
      </c>
      <c r="Y80" t="s">
        <v>392</v>
      </c>
      <c r="Z80" t="s">
        <v>392</v>
      </c>
      <c r="AA80" t="s">
        <v>392</v>
      </c>
      <c r="AB80" t="s">
        <v>392</v>
      </c>
      <c r="AC80" t="s">
        <v>392</v>
      </c>
      <c r="AD80" t="s">
        <v>392</v>
      </c>
      <c r="AE80" t="s">
        <v>392</v>
      </c>
      <c r="AF80" t="s">
        <v>392</v>
      </c>
      <c r="AG80" t="s">
        <v>392</v>
      </c>
      <c r="AH80" t="s">
        <v>392</v>
      </c>
      <c r="AI80" t="s">
        <v>392</v>
      </c>
      <c r="AJ80" t="s">
        <v>392</v>
      </c>
      <c r="AK80" t="s">
        <v>392</v>
      </c>
      <c r="AL80" t="s">
        <v>392</v>
      </c>
      <c r="AM80" t="s">
        <v>392</v>
      </c>
      <c r="AN80" t="s">
        <v>392</v>
      </c>
      <c r="AO80" t="s">
        <v>392</v>
      </c>
      <c r="AP80" t="s">
        <v>392</v>
      </c>
      <c r="AQ80" t="s">
        <v>392</v>
      </c>
      <c r="AR80" t="s">
        <v>392</v>
      </c>
      <c r="AS80" t="s">
        <v>392</v>
      </c>
      <c r="AT80" t="s">
        <v>392</v>
      </c>
      <c r="AU80" t="s">
        <v>392</v>
      </c>
      <c r="AV80" t="s">
        <v>392</v>
      </c>
      <c r="AW80" t="s">
        <v>348</v>
      </c>
      <c r="AX80" t="s">
        <v>392</v>
      </c>
      <c r="AY80" t="s">
        <v>392</v>
      </c>
      <c r="AZ80" t="s">
        <v>392</v>
      </c>
      <c r="BA80" t="s">
        <v>392</v>
      </c>
      <c r="BB80" t="s">
        <v>392</v>
      </c>
      <c r="BC80" t="s">
        <v>392</v>
      </c>
      <c r="BD80" t="s">
        <v>392</v>
      </c>
      <c r="BE80" t="s">
        <v>392</v>
      </c>
      <c r="BF80" t="s">
        <v>392</v>
      </c>
      <c r="BG80" t="s">
        <v>392</v>
      </c>
      <c r="BH80" t="s">
        <v>392</v>
      </c>
      <c r="BI80" t="s">
        <v>392</v>
      </c>
      <c r="BJ80" t="s">
        <v>392</v>
      </c>
      <c r="BK80" t="s">
        <v>392</v>
      </c>
      <c r="BL80" t="s">
        <v>392</v>
      </c>
      <c r="BM80" t="s">
        <v>392</v>
      </c>
      <c r="BN80" t="s">
        <v>392</v>
      </c>
      <c r="BO80" t="s">
        <v>392</v>
      </c>
      <c r="BP80" t="s">
        <v>392</v>
      </c>
      <c r="BQ80" t="s">
        <v>392</v>
      </c>
      <c r="BR80" t="s">
        <v>1159</v>
      </c>
      <c r="BS80" t="s">
        <v>392</v>
      </c>
      <c r="BT80" t="s">
        <v>392</v>
      </c>
      <c r="BU80" t="s">
        <v>392</v>
      </c>
      <c r="BV80" t="s">
        <v>392</v>
      </c>
      <c r="BW80" t="s">
        <v>392</v>
      </c>
      <c r="BX80" t="s">
        <v>392</v>
      </c>
      <c r="BY80" t="s">
        <v>392</v>
      </c>
      <c r="BZ80" t="s">
        <v>392</v>
      </c>
      <c r="CA80" t="s">
        <v>392</v>
      </c>
      <c r="CB80" t="s">
        <v>392</v>
      </c>
      <c r="CC80" t="s">
        <v>392</v>
      </c>
      <c r="CD80" t="s">
        <v>1159</v>
      </c>
      <c r="CE80" t="s">
        <v>392</v>
      </c>
      <c r="CF80" t="s">
        <v>392</v>
      </c>
      <c r="CG80" t="s">
        <v>1159</v>
      </c>
      <c r="CH80" t="s">
        <v>1159</v>
      </c>
      <c r="CI80" t="s">
        <v>1159</v>
      </c>
      <c r="CJ80" t="s">
        <v>392</v>
      </c>
      <c r="CK80" t="s">
        <v>1159</v>
      </c>
      <c r="CL80" t="s">
        <v>1159</v>
      </c>
      <c r="CM80" t="s">
        <v>1159</v>
      </c>
      <c r="CN80" t="s">
        <v>1159</v>
      </c>
      <c r="CO80" t="s">
        <v>1159</v>
      </c>
      <c r="CP80" t="s">
        <v>392</v>
      </c>
      <c r="CQ80" t="s">
        <v>1159</v>
      </c>
    </row>
    <row r="81" spans="1:95">
      <c r="A81" s="360" t="s">
        <v>1064</v>
      </c>
      <c r="B81" s="2" t="s">
        <v>296</v>
      </c>
      <c r="C81" t="s">
        <v>384</v>
      </c>
      <c r="D81" t="s">
        <v>384</v>
      </c>
      <c r="E81" t="s">
        <v>384</v>
      </c>
      <c r="F81" t="s">
        <v>384</v>
      </c>
      <c r="G81" t="s">
        <v>384</v>
      </c>
      <c r="H81" t="s">
        <v>384</v>
      </c>
      <c r="I81" t="s">
        <v>384</v>
      </c>
      <c r="J81" t="s">
        <v>384</v>
      </c>
      <c r="K81" t="s">
        <v>384</v>
      </c>
      <c r="L81" t="s">
        <v>384</v>
      </c>
      <c r="M81" t="s">
        <v>384</v>
      </c>
      <c r="N81" t="s">
        <v>384</v>
      </c>
      <c r="O81" t="s">
        <v>384</v>
      </c>
      <c r="P81" t="s">
        <v>384</v>
      </c>
      <c r="Q81" t="s">
        <v>384</v>
      </c>
      <c r="R81" t="s">
        <v>384</v>
      </c>
      <c r="S81" t="s">
        <v>384</v>
      </c>
      <c r="T81" t="s">
        <v>384</v>
      </c>
      <c r="U81" t="s">
        <v>384</v>
      </c>
      <c r="V81" t="s">
        <v>384</v>
      </c>
      <c r="W81" t="s">
        <v>384</v>
      </c>
      <c r="X81" t="s">
        <v>384</v>
      </c>
      <c r="Y81" t="s">
        <v>384</v>
      </c>
      <c r="Z81" t="s">
        <v>384</v>
      </c>
      <c r="AA81" t="s">
        <v>384</v>
      </c>
      <c r="AB81" t="s">
        <v>384</v>
      </c>
      <c r="AC81" t="s">
        <v>384</v>
      </c>
      <c r="AD81" t="s">
        <v>384</v>
      </c>
      <c r="AE81" t="s">
        <v>384</v>
      </c>
      <c r="AF81" t="s">
        <v>384</v>
      </c>
      <c r="AG81" t="s">
        <v>384</v>
      </c>
      <c r="AH81" t="s">
        <v>384</v>
      </c>
      <c r="AI81" t="s">
        <v>384</v>
      </c>
      <c r="AJ81" t="s">
        <v>384</v>
      </c>
      <c r="AK81" t="s">
        <v>384</v>
      </c>
      <c r="AL81" t="s">
        <v>384</v>
      </c>
      <c r="AM81" t="s">
        <v>384</v>
      </c>
      <c r="AN81" t="s">
        <v>384</v>
      </c>
      <c r="AO81" t="s">
        <v>384</v>
      </c>
      <c r="AP81" t="s">
        <v>384</v>
      </c>
      <c r="AQ81" t="s">
        <v>384</v>
      </c>
      <c r="AR81" t="s">
        <v>384</v>
      </c>
      <c r="AS81" t="s">
        <v>384</v>
      </c>
      <c r="AT81" t="s">
        <v>384</v>
      </c>
      <c r="AU81" t="s">
        <v>384</v>
      </c>
      <c r="AV81" t="s">
        <v>384</v>
      </c>
      <c r="AW81" t="s">
        <v>384</v>
      </c>
      <c r="AX81" t="s">
        <v>384</v>
      </c>
      <c r="AY81" t="s">
        <v>384</v>
      </c>
      <c r="AZ81" t="s">
        <v>384</v>
      </c>
      <c r="BA81" t="s">
        <v>384</v>
      </c>
      <c r="BB81" t="s">
        <v>384</v>
      </c>
      <c r="BC81" t="s">
        <v>384</v>
      </c>
      <c r="BD81" t="s">
        <v>384</v>
      </c>
      <c r="BE81" t="s">
        <v>384</v>
      </c>
      <c r="BF81" t="s">
        <v>384</v>
      </c>
      <c r="BG81" t="s">
        <v>384</v>
      </c>
      <c r="BH81" t="s">
        <v>384</v>
      </c>
      <c r="BI81" t="s">
        <v>384</v>
      </c>
      <c r="BJ81" t="s">
        <v>384</v>
      </c>
      <c r="BK81" t="s">
        <v>384</v>
      </c>
      <c r="BL81" t="s">
        <v>384</v>
      </c>
      <c r="BM81" t="s">
        <v>384</v>
      </c>
      <c r="BN81" t="s">
        <v>384</v>
      </c>
      <c r="BO81" t="s">
        <v>384</v>
      </c>
      <c r="BP81" t="s">
        <v>384</v>
      </c>
      <c r="BQ81" t="s">
        <v>384</v>
      </c>
      <c r="BR81" t="s">
        <v>1154</v>
      </c>
      <c r="BS81" t="s">
        <v>384</v>
      </c>
      <c r="BT81" t="s">
        <v>384</v>
      </c>
      <c r="BU81" t="s">
        <v>384</v>
      </c>
      <c r="BV81" t="s">
        <v>384</v>
      </c>
      <c r="BW81" t="s">
        <v>384</v>
      </c>
      <c r="BX81" t="s">
        <v>384</v>
      </c>
      <c r="BY81" t="s">
        <v>384</v>
      </c>
      <c r="BZ81" t="s">
        <v>384</v>
      </c>
      <c r="CA81" t="s">
        <v>384</v>
      </c>
      <c r="CB81" t="s">
        <v>384</v>
      </c>
      <c r="CC81" t="s">
        <v>384</v>
      </c>
      <c r="CD81" t="s">
        <v>1154</v>
      </c>
      <c r="CE81" t="s">
        <v>384</v>
      </c>
      <c r="CF81" t="s">
        <v>384</v>
      </c>
      <c r="CG81" t="s">
        <v>1154</v>
      </c>
      <c r="CH81" t="s">
        <v>1154</v>
      </c>
      <c r="CI81" t="s">
        <v>1154</v>
      </c>
      <c r="CJ81" t="s">
        <v>384</v>
      </c>
      <c r="CK81" t="s">
        <v>1154</v>
      </c>
      <c r="CL81" t="s">
        <v>1154</v>
      </c>
      <c r="CM81" t="s">
        <v>1154</v>
      </c>
      <c r="CN81" t="s">
        <v>1154</v>
      </c>
      <c r="CO81" t="s">
        <v>1154</v>
      </c>
      <c r="CP81" t="s">
        <v>384</v>
      </c>
      <c r="CQ81" t="s">
        <v>1154</v>
      </c>
    </row>
    <row r="82" spans="1:95">
      <c r="A82" s="360" t="s">
        <v>1065</v>
      </c>
      <c r="B82" s="2" t="s">
        <v>298</v>
      </c>
      <c r="C82" t="s">
        <v>384</v>
      </c>
      <c r="D82" t="s">
        <v>384</v>
      </c>
      <c r="E82" t="s">
        <v>384</v>
      </c>
      <c r="F82" t="s">
        <v>384</v>
      </c>
      <c r="G82" t="s">
        <v>384</v>
      </c>
      <c r="H82" t="s">
        <v>384</v>
      </c>
      <c r="I82" t="s">
        <v>384</v>
      </c>
      <c r="J82" t="s">
        <v>384</v>
      </c>
      <c r="K82" t="s">
        <v>384</v>
      </c>
      <c r="L82" t="s">
        <v>384</v>
      </c>
      <c r="M82" t="s">
        <v>384</v>
      </c>
      <c r="N82" t="s">
        <v>384</v>
      </c>
      <c r="O82" t="s">
        <v>384</v>
      </c>
      <c r="P82" t="s">
        <v>384</v>
      </c>
      <c r="Q82" t="s">
        <v>384</v>
      </c>
      <c r="R82" t="s">
        <v>384</v>
      </c>
      <c r="S82" t="s">
        <v>384</v>
      </c>
      <c r="T82" t="s">
        <v>384</v>
      </c>
      <c r="U82" t="s">
        <v>384</v>
      </c>
      <c r="V82" t="s">
        <v>384</v>
      </c>
      <c r="W82" t="s">
        <v>384</v>
      </c>
      <c r="X82" t="s">
        <v>384</v>
      </c>
      <c r="Y82" t="s">
        <v>384</v>
      </c>
      <c r="Z82" t="s">
        <v>384</v>
      </c>
      <c r="AA82" t="s">
        <v>384</v>
      </c>
      <c r="AB82" t="s">
        <v>384</v>
      </c>
      <c r="AC82" t="s">
        <v>384</v>
      </c>
      <c r="AD82" t="s">
        <v>384</v>
      </c>
      <c r="AE82" t="s">
        <v>384</v>
      </c>
      <c r="AF82" t="s">
        <v>384</v>
      </c>
      <c r="AG82" t="s">
        <v>384</v>
      </c>
      <c r="AH82" t="s">
        <v>384</v>
      </c>
      <c r="AI82" t="s">
        <v>384</v>
      </c>
      <c r="AJ82" t="s">
        <v>384</v>
      </c>
      <c r="AK82" t="s">
        <v>384</v>
      </c>
      <c r="AL82" t="s">
        <v>384</v>
      </c>
      <c r="AM82" t="s">
        <v>384</v>
      </c>
      <c r="AN82" t="s">
        <v>384</v>
      </c>
      <c r="AO82" t="s">
        <v>384</v>
      </c>
      <c r="AP82" t="s">
        <v>384</v>
      </c>
      <c r="AQ82" t="s">
        <v>384</v>
      </c>
      <c r="AR82" t="s">
        <v>384</v>
      </c>
      <c r="AS82" t="s">
        <v>384</v>
      </c>
      <c r="AT82" t="s">
        <v>384</v>
      </c>
      <c r="AU82" t="s">
        <v>384</v>
      </c>
      <c r="AV82" t="s">
        <v>384</v>
      </c>
      <c r="AW82" t="s">
        <v>384</v>
      </c>
      <c r="AX82" t="s">
        <v>384</v>
      </c>
      <c r="AY82" t="s">
        <v>384</v>
      </c>
      <c r="AZ82" t="s">
        <v>384</v>
      </c>
      <c r="BA82" t="s">
        <v>384</v>
      </c>
      <c r="BB82" t="s">
        <v>384</v>
      </c>
      <c r="BC82" t="s">
        <v>384</v>
      </c>
      <c r="BD82" t="s">
        <v>384</v>
      </c>
      <c r="BE82" t="s">
        <v>384</v>
      </c>
      <c r="BF82" t="s">
        <v>384</v>
      </c>
      <c r="BG82" t="s">
        <v>384</v>
      </c>
      <c r="BH82" t="s">
        <v>384</v>
      </c>
      <c r="BI82" t="s">
        <v>384</v>
      </c>
      <c r="BJ82" t="s">
        <v>384</v>
      </c>
      <c r="BK82" t="s">
        <v>384</v>
      </c>
      <c r="BL82" t="s">
        <v>384</v>
      </c>
      <c r="BM82" t="s">
        <v>384</v>
      </c>
      <c r="BN82" t="s">
        <v>384</v>
      </c>
      <c r="BO82" t="s">
        <v>384</v>
      </c>
      <c r="BP82" t="s">
        <v>384</v>
      </c>
      <c r="BQ82" t="s">
        <v>384</v>
      </c>
      <c r="BR82" t="s">
        <v>1154</v>
      </c>
      <c r="BS82" t="s">
        <v>384</v>
      </c>
      <c r="BT82" t="s">
        <v>384</v>
      </c>
      <c r="BU82" t="s">
        <v>384</v>
      </c>
      <c r="BV82" t="s">
        <v>384</v>
      </c>
      <c r="BW82" t="s">
        <v>384</v>
      </c>
      <c r="BX82" t="s">
        <v>384</v>
      </c>
      <c r="BY82" t="s">
        <v>384</v>
      </c>
      <c r="BZ82" t="s">
        <v>384</v>
      </c>
      <c r="CA82" t="s">
        <v>384</v>
      </c>
      <c r="CB82" t="s">
        <v>384</v>
      </c>
      <c r="CC82" t="s">
        <v>384</v>
      </c>
      <c r="CD82" t="s">
        <v>1154</v>
      </c>
      <c r="CE82" t="s">
        <v>384</v>
      </c>
      <c r="CF82" t="s">
        <v>384</v>
      </c>
      <c r="CG82" t="s">
        <v>1154</v>
      </c>
      <c r="CH82" t="s">
        <v>1154</v>
      </c>
      <c r="CI82" t="s">
        <v>1154</v>
      </c>
      <c r="CJ82" t="s">
        <v>384</v>
      </c>
      <c r="CK82" t="s">
        <v>1154</v>
      </c>
      <c r="CL82" t="s">
        <v>1154</v>
      </c>
      <c r="CM82" t="s">
        <v>1154</v>
      </c>
      <c r="CN82" t="s">
        <v>1154</v>
      </c>
      <c r="CO82" t="s">
        <v>1154</v>
      </c>
      <c r="CP82" t="s">
        <v>384</v>
      </c>
      <c r="CQ82" t="s">
        <v>1154</v>
      </c>
    </row>
    <row r="83" spans="1:95">
      <c r="A83" s="360" t="s">
        <v>1066</v>
      </c>
      <c r="B83" s="2" t="s">
        <v>299</v>
      </c>
      <c r="C83" t="s">
        <v>384</v>
      </c>
      <c r="D83" t="s">
        <v>384</v>
      </c>
      <c r="E83" t="s">
        <v>384</v>
      </c>
      <c r="F83" t="s">
        <v>384</v>
      </c>
      <c r="G83" t="s">
        <v>384</v>
      </c>
      <c r="H83" t="s">
        <v>384</v>
      </c>
      <c r="I83" t="s">
        <v>384</v>
      </c>
      <c r="J83" t="s">
        <v>384</v>
      </c>
      <c r="K83" t="s">
        <v>384</v>
      </c>
      <c r="L83" t="s">
        <v>384</v>
      </c>
      <c r="M83" t="s">
        <v>384</v>
      </c>
      <c r="N83" t="s">
        <v>384</v>
      </c>
      <c r="O83" t="s">
        <v>384</v>
      </c>
      <c r="P83" t="s">
        <v>384</v>
      </c>
      <c r="Q83" t="s">
        <v>384</v>
      </c>
      <c r="R83" t="s">
        <v>384</v>
      </c>
      <c r="S83" t="s">
        <v>384</v>
      </c>
      <c r="T83" t="s">
        <v>384</v>
      </c>
      <c r="U83" t="s">
        <v>384</v>
      </c>
      <c r="V83" t="s">
        <v>384</v>
      </c>
      <c r="W83" t="s">
        <v>384</v>
      </c>
      <c r="X83" t="s">
        <v>384</v>
      </c>
      <c r="Y83" t="s">
        <v>384</v>
      </c>
      <c r="Z83" t="s">
        <v>384</v>
      </c>
      <c r="AA83" t="s">
        <v>384</v>
      </c>
      <c r="AB83" t="s">
        <v>384</v>
      </c>
      <c r="AC83" t="s">
        <v>384</v>
      </c>
      <c r="AD83" t="s">
        <v>384</v>
      </c>
      <c r="AE83" t="s">
        <v>384</v>
      </c>
      <c r="AF83" t="s">
        <v>384</v>
      </c>
      <c r="AG83" t="s">
        <v>384</v>
      </c>
      <c r="AH83" t="s">
        <v>384</v>
      </c>
      <c r="AI83" t="s">
        <v>384</v>
      </c>
      <c r="AJ83" t="s">
        <v>384</v>
      </c>
      <c r="AK83" t="s">
        <v>384</v>
      </c>
      <c r="AL83" t="s">
        <v>384</v>
      </c>
      <c r="AM83" t="s">
        <v>384</v>
      </c>
      <c r="AN83" t="s">
        <v>384</v>
      </c>
      <c r="AO83" t="s">
        <v>384</v>
      </c>
      <c r="AP83" t="s">
        <v>384</v>
      </c>
      <c r="AQ83" t="s">
        <v>384</v>
      </c>
      <c r="AR83" t="s">
        <v>384</v>
      </c>
      <c r="AS83" t="s">
        <v>384</v>
      </c>
      <c r="AT83" t="s">
        <v>384</v>
      </c>
      <c r="AU83" t="s">
        <v>384</v>
      </c>
      <c r="AV83" t="s">
        <v>384</v>
      </c>
      <c r="AW83" t="s">
        <v>384</v>
      </c>
      <c r="AX83" t="s">
        <v>384</v>
      </c>
      <c r="AY83" t="s">
        <v>384</v>
      </c>
      <c r="AZ83" t="s">
        <v>384</v>
      </c>
      <c r="BA83" t="s">
        <v>384</v>
      </c>
      <c r="BB83" t="s">
        <v>384</v>
      </c>
      <c r="BC83" t="s">
        <v>384</v>
      </c>
      <c r="BD83" t="s">
        <v>384</v>
      </c>
      <c r="BE83" t="s">
        <v>384</v>
      </c>
      <c r="BF83" t="s">
        <v>384</v>
      </c>
      <c r="BG83" t="s">
        <v>384</v>
      </c>
      <c r="BH83" t="s">
        <v>384</v>
      </c>
      <c r="BI83" t="s">
        <v>384</v>
      </c>
      <c r="BJ83" t="s">
        <v>384</v>
      </c>
      <c r="BK83" t="s">
        <v>384</v>
      </c>
      <c r="BL83" t="s">
        <v>384</v>
      </c>
      <c r="BM83" t="s">
        <v>384</v>
      </c>
      <c r="BN83" t="s">
        <v>384</v>
      </c>
      <c r="BO83" t="s">
        <v>384</v>
      </c>
      <c r="BP83" t="s">
        <v>384</v>
      </c>
      <c r="BQ83" t="s">
        <v>384</v>
      </c>
      <c r="BR83" t="s">
        <v>1154</v>
      </c>
      <c r="BS83" t="s">
        <v>384</v>
      </c>
      <c r="BT83" t="s">
        <v>384</v>
      </c>
      <c r="BU83" t="s">
        <v>384</v>
      </c>
      <c r="BV83" t="s">
        <v>384</v>
      </c>
      <c r="BW83" t="s">
        <v>384</v>
      </c>
      <c r="BX83" t="s">
        <v>384</v>
      </c>
      <c r="BY83" t="s">
        <v>384</v>
      </c>
      <c r="BZ83" t="s">
        <v>384</v>
      </c>
      <c r="CA83" t="s">
        <v>384</v>
      </c>
      <c r="CB83" t="s">
        <v>384</v>
      </c>
      <c r="CC83" t="s">
        <v>384</v>
      </c>
      <c r="CD83" t="s">
        <v>1154</v>
      </c>
      <c r="CE83" t="s">
        <v>384</v>
      </c>
      <c r="CF83" t="s">
        <v>384</v>
      </c>
      <c r="CG83" t="s">
        <v>1154</v>
      </c>
      <c r="CH83" t="s">
        <v>1154</v>
      </c>
      <c r="CI83" t="s">
        <v>1154</v>
      </c>
      <c r="CJ83" t="s">
        <v>384</v>
      </c>
      <c r="CK83" t="s">
        <v>1154</v>
      </c>
      <c r="CL83" t="s">
        <v>1154</v>
      </c>
      <c r="CM83" t="s">
        <v>1154</v>
      </c>
      <c r="CN83" t="s">
        <v>1154</v>
      </c>
      <c r="CO83" t="s">
        <v>1154</v>
      </c>
      <c r="CP83" t="s">
        <v>384</v>
      </c>
      <c r="CQ83" t="s">
        <v>1154</v>
      </c>
    </row>
    <row r="84" spans="1:95">
      <c r="A84" s="360" t="s">
        <v>1067</v>
      </c>
      <c r="B84" s="2" t="s">
        <v>300</v>
      </c>
      <c r="C84" t="s">
        <v>384</v>
      </c>
      <c r="D84" t="s">
        <v>384</v>
      </c>
      <c r="E84" t="s">
        <v>384</v>
      </c>
      <c r="F84" t="s">
        <v>384</v>
      </c>
      <c r="G84" t="s">
        <v>384</v>
      </c>
      <c r="H84" t="s">
        <v>384</v>
      </c>
      <c r="I84" t="s">
        <v>384</v>
      </c>
      <c r="J84" t="s">
        <v>384</v>
      </c>
      <c r="K84" t="s">
        <v>384</v>
      </c>
      <c r="L84" t="s">
        <v>384</v>
      </c>
      <c r="M84" t="s">
        <v>384</v>
      </c>
      <c r="N84" t="s">
        <v>384</v>
      </c>
      <c r="O84" t="s">
        <v>384</v>
      </c>
      <c r="P84" t="s">
        <v>384</v>
      </c>
      <c r="Q84" t="s">
        <v>384</v>
      </c>
      <c r="R84" t="s">
        <v>384</v>
      </c>
      <c r="S84" t="s">
        <v>384</v>
      </c>
      <c r="T84" t="s">
        <v>384</v>
      </c>
      <c r="U84" t="s">
        <v>384</v>
      </c>
      <c r="V84" t="s">
        <v>384</v>
      </c>
      <c r="W84" t="s">
        <v>384</v>
      </c>
      <c r="X84" t="s">
        <v>384</v>
      </c>
      <c r="Y84" t="s">
        <v>384</v>
      </c>
      <c r="Z84" t="s">
        <v>384</v>
      </c>
      <c r="AA84" t="s">
        <v>384</v>
      </c>
      <c r="AB84" t="s">
        <v>384</v>
      </c>
      <c r="AC84" t="s">
        <v>384</v>
      </c>
      <c r="AD84" t="s">
        <v>384</v>
      </c>
      <c r="AE84" t="s">
        <v>384</v>
      </c>
      <c r="AF84" t="s">
        <v>384</v>
      </c>
      <c r="AG84" t="s">
        <v>384</v>
      </c>
      <c r="AH84" t="s">
        <v>384</v>
      </c>
      <c r="AI84" t="s">
        <v>384</v>
      </c>
      <c r="AJ84" t="s">
        <v>384</v>
      </c>
      <c r="AK84" t="s">
        <v>384</v>
      </c>
      <c r="AL84" t="s">
        <v>384</v>
      </c>
      <c r="AM84" t="s">
        <v>384</v>
      </c>
      <c r="AN84" t="s">
        <v>384</v>
      </c>
      <c r="AO84" t="s">
        <v>384</v>
      </c>
      <c r="AP84" t="s">
        <v>384</v>
      </c>
      <c r="AQ84" t="s">
        <v>384</v>
      </c>
      <c r="AR84" t="s">
        <v>384</v>
      </c>
      <c r="AS84" t="s">
        <v>384</v>
      </c>
      <c r="AT84" t="s">
        <v>384</v>
      </c>
      <c r="AU84" t="s">
        <v>384</v>
      </c>
      <c r="AV84" t="s">
        <v>384</v>
      </c>
      <c r="AW84" t="s">
        <v>384</v>
      </c>
      <c r="AX84" t="s">
        <v>384</v>
      </c>
      <c r="AY84" t="s">
        <v>384</v>
      </c>
      <c r="AZ84" t="s">
        <v>384</v>
      </c>
      <c r="BA84" t="s">
        <v>384</v>
      </c>
      <c r="BB84" t="s">
        <v>384</v>
      </c>
      <c r="BC84" t="s">
        <v>384</v>
      </c>
      <c r="BD84" t="s">
        <v>384</v>
      </c>
      <c r="BE84" t="s">
        <v>384</v>
      </c>
      <c r="BF84" t="s">
        <v>384</v>
      </c>
      <c r="BG84" t="s">
        <v>384</v>
      </c>
      <c r="BH84" t="s">
        <v>384</v>
      </c>
      <c r="BI84" t="s">
        <v>384</v>
      </c>
      <c r="BJ84" t="s">
        <v>384</v>
      </c>
      <c r="BK84" t="s">
        <v>384</v>
      </c>
      <c r="BL84" t="s">
        <v>384</v>
      </c>
      <c r="BM84" t="s">
        <v>384</v>
      </c>
      <c r="BN84" t="s">
        <v>384</v>
      </c>
      <c r="BO84" t="s">
        <v>384</v>
      </c>
      <c r="BP84" t="s">
        <v>384</v>
      </c>
      <c r="BQ84" t="s">
        <v>384</v>
      </c>
      <c r="BR84" t="s">
        <v>1154</v>
      </c>
      <c r="BS84" t="s">
        <v>384</v>
      </c>
      <c r="BT84" t="s">
        <v>384</v>
      </c>
      <c r="BU84" t="s">
        <v>384</v>
      </c>
      <c r="BV84" t="s">
        <v>384</v>
      </c>
      <c r="BW84" t="s">
        <v>384</v>
      </c>
      <c r="BX84" t="s">
        <v>384</v>
      </c>
      <c r="BY84" t="s">
        <v>384</v>
      </c>
      <c r="BZ84" t="s">
        <v>384</v>
      </c>
      <c r="CA84" t="s">
        <v>384</v>
      </c>
      <c r="CB84" t="s">
        <v>384</v>
      </c>
      <c r="CC84" t="s">
        <v>384</v>
      </c>
      <c r="CD84" t="s">
        <v>1154</v>
      </c>
      <c r="CE84" t="s">
        <v>384</v>
      </c>
      <c r="CF84" t="s">
        <v>384</v>
      </c>
      <c r="CG84" t="s">
        <v>1154</v>
      </c>
      <c r="CH84" t="s">
        <v>1154</v>
      </c>
      <c r="CI84" t="s">
        <v>1154</v>
      </c>
      <c r="CJ84" t="s">
        <v>384</v>
      </c>
      <c r="CK84" t="s">
        <v>1154</v>
      </c>
      <c r="CL84" t="s">
        <v>1154</v>
      </c>
      <c r="CM84" t="s">
        <v>1154</v>
      </c>
      <c r="CN84" t="s">
        <v>1154</v>
      </c>
      <c r="CO84" t="s">
        <v>1154</v>
      </c>
      <c r="CP84" t="s">
        <v>384</v>
      </c>
      <c r="CQ84" t="s">
        <v>1154</v>
      </c>
    </row>
    <row r="85" spans="1:95">
      <c r="A85" s="360" t="s">
        <v>1068</v>
      </c>
      <c r="B85" s="2" t="s">
        <v>301</v>
      </c>
      <c r="C85" t="s">
        <v>384</v>
      </c>
      <c r="D85" t="s">
        <v>384</v>
      </c>
      <c r="E85" t="s">
        <v>384</v>
      </c>
      <c r="F85" t="s">
        <v>384</v>
      </c>
      <c r="G85" t="s">
        <v>384</v>
      </c>
      <c r="H85" t="s">
        <v>384</v>
      </c>
      <c r="I85" t="s">
        <v>384</v>
      </c>
      <c r="J85" t="s">
        <v>384</v>
      </c>
      <c r="K85" t="s">
        <v>384</v>
      </c>
      <c r="L85" t="s">
        <v>384</v>
      </c>
      <c r="M85" t="s">
        <v>384</v>
      </c>
      <c r="N85" t="s">
        <v>384</v>
      </c>
      <c r="O85" t="s">
        <v>384</v>
      </c>
      <c r="P85" t="s">
        <v>384</v>
      </c>
      <c r="Q85" t="s">
        <v>384</v>
      </c>
      <c r="R85" t="s">
        <v>384</v>
      </c>
      <c r="S85" t="s">
        <v>384</v>
      </c>
      <c r="T85" t="s">
        <v>384</v>
      </c>
      <c r="U85" t="s">
        <v>384</v>
      </c>
      <c r="V85" t="s">
        <v>384</v>
      </c>
      <c r="W85" t="s">
        <v>384</v>
      </c>
      <c r="X85" t="s">
        <v>384</v>
      </c>
      <c r="Y85" t="s">
        <v>384</v>
      </c>
      <c r="Z85" t="s">
        <v>384</v>
      </c>
      <c r="AA85" t="s">
        <v>384</v>
      </c>
      <c r="AB85" t="s">
        <v>384</v>
      </c>
      <c r="AC85" t="s">
        <v>384</v>
      </c>
      <c r="AD85" t="s">
        <v>384</v>
      </c>
      <c r="AE85" t="s">
        <v>384</v>
      </c>
      <c r="AF85" t="s">
        <v>384</v>
      </c>
      <c r="AG85" t="s">
        <v>384</v>
      </c>
      <c r="AH85" t="s">
        <v>384</v>
      </c>
      <c r="AI85" t="s">
        <v>384</v>
      </c>
      <c r="AJ85" t="s">
        <v>384</v>
      </c>
      <c r="AK85" t="s">
        <v>384</v>
      </c>
      <c r="AL85" t="s">
        <v>384</v>
      </c>
      <c r="AM85" t="s">
        <v>384</v>
      </c>
      <c r="AN85" t="s">
        <v>384</v>
      </c>
      <c r="AO85" t="s">
        <v>384</v>
      </c>
      <c r="AP85" t="s">
        <v>384</v>
      </c>
      <c r="AQ85" t="s">
        <v>384</v>
      </c>
      <c r="AR85" t="s">
        <v>384</v>
      </c>
      <c r="AS85" t="s">
        <v>384</v>
      </c>
      <c r="AT85" t="s">
        <v>384</v>
      </c>
      <c r="AU85" t="s">
        <v>384</v>
      </c>
      <c r="AV85" t="s">
        <v>384</v>
      </c>
      <c r="AW85" t="s">
        <v>384</v>
      </c>
      <c r="AX85" t="s">
        <v>384</v>
      </c>
      <c r="AY85" t="s">
        <v>384</v>
      </c>
      <c r="AZ85" t="s">
        <v>384</v>
      </c>
      <c r="BA85" t="s">
        <v>384</v>
      </c>
      <c r="BB85" t="s">
        <v>384</v>
      </c>
      <c r="BC85" t="s">
        <v>384</v>
      </c>
      <c r="BD85" t="s">
        <v>384</v>
      </c>
      <c r="BE85" t="s">
        <v>384</v>
      </c>
      <c r="BF85" t="s">
        <v>384</v>
      </c>
      <c r="BG85" t="s">
        <v>384</v>
      </c>
      <c r="BH85" t="s">
        <v>384</v>
      </c>
      <c r="BI85" t="s">
        <v>384</v>
      </c>
      <c r="BJ85" t="s">
        <v>384</v>
      </c>
      <c r="BK85" t="s">
        <v>384</v>
      </c>
      <c r="BL85" t="s">
        <v>384</v>
      </c>
      <c r="BM85" t="s">
        <v>384</v>
      </c>
      <c r="BN85" t="s">
        <v>384</v>
      </c>
      <c r="BO85" t="s">
        <v>384</v>
      </c>
      <c r="BP85" t="s">
        <v>384</v>
      </c>
      <c r="BQ85" t="s">
        <v>384</v>
      </c>
      <c r="BR85" t="s">
        <v>1154</v>
      </c>
      <c r="BS85" t="s">
        <v>384</v>
      </c>
      <c r="BT85" t="s">
        <v>384</v>
      </c>
      <c r="BU85" t="s">
        <v>384</v>
      </c>
      <c r="BV85" t="s">
        <v>384</v>
      </c>
      <c r="BW85" t="s">
        <v>384</v>
      </c>
      <c r="BX85" t="s">
        <v>384</v>
      </c>
      <c r="BY85" t="s">
        <v>384</v>
      </c>
      <c r="BZ85" t="s">
        <v>384</v>
      </c>
      <c r="CA85" t="s">
        <v>384</v>
      </c>
      <c r="CB85" t="s">
        <v>384</v>
      </c>
      <c r="CC85" t="s">
        <v>384</v>
      </c>
      <c r="CD85" t="s">
        <v>1154</v>
      </c>
      <c r="CE85" t="s">
        <v>384</v>
      </c>
      <c r="CF85" t="s">
        <v>384</v>
      </c>
      <c r="CG85" t="s">
        <v>1154</v>
      </c>
      <c r="CH85" t="s">
        <v>1154</v>
      </c>
      <c r="CI85" t="s">
        <v>1154</v>
      </c>
      <c r="CJ85" t="s">
        <v>384</v>
      </c>
      <c r="CK85" t="s">
        <v>1154</v>
      </c>
      <c r="CL85" t="s">
        <v>1154</v>
      </c>
      <c r="CM85" t="s">
        <v>1154</v>
      </c>
      <c r="CN85" t="s">
        <v>1154</v>
      </c>
      <c r="CO85" t="s">
        <v>1154</v>
      </c>
      <c r="CP85" t="s">
        <v>384</v>
      </c>
      <c r="CQ85" t="s">
        <v>1154</v>
      </c>
    </row>
    <row r="86" spans="1:95">
      <c r="A86" s="360" t="s">
        <v>1069</v>
      </c>
      <c r="B86" s="2" t="s">
        <v>302</v>
      </c>
      <c r="C86" t="s">
        <v>384</v>
      </c>
      <c r="D86" t="s">
        <v>384</v>
      </c>
      <c r="E86" t="s">
        <v>384</v>
      </c>
      <c r="F86" t="s">
        <v>384</v>
      </c>
      <c r="G86" t="s">
        <v>384</v>
      </c>
      <c r="H86" t="s">
        <v>384</v>
      </c>
      <c r="I86" t="s">
        <v>384</v>
      </c>
      <c r="J86" t="s">
        <v>384</v>
      </c>
      <c r="K86" t="s">
        <v>384</v>
      </c>
      <c r="L86" t="s">
        <v>384</v>
      </c>
      <c r="M86" t="s">
        <v>384</v>
      </c>
      <c r="N86" t="s">
        <v>384</v>
      </c>
      <c r="O86" t="s">
        <v>384</v>
      </c>
      <c r="P86" t="s">
        <v>384</v>
      </c>
      <c r="Q86" t="s">
        <v>384</v>
      </c>
      <c r="R86" t="s">
        <v>384</v>
      </c>
      <c r="S86" t="s">
        <v>384</v>
      </c>
      <c r="T86" t="s">
        <v>384</v>
      </c>
      <c r="U86" t="s">
        <v>384</v>
      </c>
      <c r="V86" t="s">
        <v>384</v>
      </c>
      <c r="W86" t="s">
        <v>384</v>
      </c>
      <c r="X86" t="s">
        <v>384</v>
      </c>
      <c r="Y86" t="s">
        <v>384</v>
      </c>
      <c r="Z86" t="s">
        <v>384</v>
      </c>
      <c r="AA86" t="s">
        <v>384</v>
      </c>
      <c r="AB86" t="s">
        <v>384</v>
      </c>
      <c r="AC86" t="s">
        <v>384</v>
      </c>
      <c r="AD86" t="s">
        <v>384</v>
      </c>
      <c r="AE86" t="s">
        <v>384</v>
      </c>
      <c r="AF86" t="s">
        <v>384</v>
      </c>
      <c r="AG86" t="s">
        <v>384</v>
      </c>
      <c r="AH86" t="s">
        <v>384</v>
      </c>
      <c r="AI86" t="s">
        <v>384</v>
      </c>
      <c r="AJ86" t="s">
        <v>384</v>
      </c>
      <c r="AK86" t="s">
        <v>384</v>
      </c>
      <c r="AL86" t="s">
        <v>384</v>
      </c>
      <c r="AM86" t="s">
        <v>384</v>
      </c>
      <c r="AN86" t="s">
        <v>384</v>
      </c>
      <c r="AO86" t="s">
        <v>384</v>
      </c>
      <c r="AP86" t="s">
        <v>384</v>
      </c>
      <c r="AQ86" t="s">
        <v>384</v>
      </c>
      <c r="AR86" t="s">
        <v>384</v>
      </c>
      <c r="AS86" t="s">
        <v>384</v>
      </c>
      <c r="AT86" t="s">
        <v>384</v>
      </c>
      <c r="AU86" t="s">
        <v>384</v>
      </c>
      <c r="AV86" t="s">
        <v>384</v>
      </c>
      <c r="AW86" t="s">
        <v>384</v>
      </c>
      <c r="AX86" t="s">
        <v>384</v>
      </c>
      <c r="AY86" t="s">
        <v>384</v>
      </c>
      <c r="AZ86" t="s">
        <v>384</v>
      </c>
      <c r="BA86" t="s">
        <v>384</v>
      </c>
      <c r="BB86" t="s">
        <v>384</v>
      </c>
      <c r="BC86" t="s">
        <v>384</v>
      </c>
      <c r="BD86" t="s">
        <v>384</v>
      </c>
      <c r="BE86" t="s">
        <v>384</v>
      </c>
      <c r="BF86" t="s">
        <v>384</v>
      </c>
      <c r="BG86" t="s">
        <v>384</v>
      </c>
      <c r="BH86" t="s">
        <v>384</v>
      </c>
      <c r="BI86" t="s">
        <v>384</v>
      </c>
      <c r="BJ86" t="s">
        <v>384</v>
      </c>
      <c r="BK86" t="s">
        <v>384</v>
      </c>
      <c r="BL86" t="s">
        <v>384</v>
      </c>
      <c r="BM86" t="s">
        <v>384</v>
      </c>
      <c r="BN86" t="s">
        <v>384</v>
      </c>
      <c r="BO86" t="s">
        <v>384</v>
      </c>
      <c r="BP86" t="s">
        <v>384</v>
      </c>
      <c r="BQ86" t="s">
        <v>384</v>
      </c>
      <c r="BR86" t="s">
        <v>1154</v>
      </c>
      <c r="BS86" t="s">
        <v>384</v>
      </c>
      <c r="BT86" t="s">
        <v>384</v>
      </c>
      <c r="BU86" t="s">
        <v>384</v>
      </c>
      <c r="BV86" t="s">
        <v>384</v>
      </c>
      <c r="BW86" t="s">
        <v>384</v>
      </c>
      <c r="BX86" t="s">
        <v>384</v>
      </c>
      <c r="BY86" t="s">
        <v>384</v>
      </c>
      <c r="BZ86" t="s">
        <v>384</v>
      </c>
      <c r="CA86" t="s">
        <v>384</v>
      </c>
      <c r="CB86" t="s">
        <v>384</v>
      </c>
      <c r="CC86" t="s">
        <v>384</v>
      </c>
      <c r="CD86" t="s">
        <v>1154</v>
      </c>
      <c r="CE86" t="s">
        <v>384</v>
      </c>
      <c r="CF86" t="s">
        <v>384</v>
      </c>
      <c r="CG86" t="s">
        <v>1154</v>
      </c>
      <c r="CH86" t="s">
        <v>1154</v>
      </c>
      <c r="CI86" t="s">
        <v>1154</v>
      </c>
      <c r="CJ86" t="s">
        <v>384</v>
      </c>
      <c r="CK86" t="s">
        <v>1154</v>
      </c>
      <c r="CL86" t="s">
        <v>1154</v>
      </c>
      <c r="CM86" t="s">
        <v>1154</v>
      </c>
      <c r="CN86" t="s">
        <v>1154</v>
      </c>
      <c r="CO86" t="s">
        <v>1154</v>
      </c>
      <c r="CP86" t="s">
        <v>384</v>
      </c>
      <c r="CQ86" t="s">
        <v>1154</v>
      </c>
    </row>
    <row r="87" spans="1:95">
      <c r="A87" s="360" t="s">
        <v>1070</v>
      </c>
      <c r="B87" s="2" t="s">
        <v>303</v>
      </c>
      <c r="C87" t="s">
        <v>384</v>
      </c>
      <c r="D87" t="s">
        <v>384</v>
      </c>
      <c r="E87" t="s">
        <v>384</v>
      </c>
      <c r="F87" t="s">
        <v>384</v>
      </c>
      <c r="G87" t="s">
        <v>384</v>
      </c>
      <c r="H87" t="s">
        <v>384</v>
      </c>
      <c r="I87" t="s">
        <v>384</v>
      </c>
      <c r="J87" t="s">
        <v>384</v>
      </c>
      <c r="K87" t="s">
        <v>384</v>
      </c>
      <c r="L87" t="s">
        <v>384</v>
      </c>
      <c r="M87" t="s">
        <v>384</v>
      </c>
      <c r="N87" t="s">
        <v>384</v>
      </c>
      <c r="O87" t="s">
        <v>384</v>
      </c>
      <c r="P87" t="s">
        <v>384</v>
      </c>
      <c r="Q87" t="s">
        <v>384</v>
      </c>
      <c r="R87" t="s">
        <v>384</v>
      </c>
      <c r="S87" t="s">
        <v>384</v>
      </c>
      <c r="T87" t="s">
        <v>384</v>
      </c>
      <c r="U87" t="s">
        <v>384</v>
      </c>
      <c r="V87" t="s">
        <v>384</v>
      </c>
      <c r="W87" t="s">
        <v>384</v>
      </c>
      <c r="X87" t="s">
        <v>384</v>
      </c>
      <c r="Y87" t="s">
        <v>384</v>
      </c>
      <c r="Z87" t="s">
        <v>384</v>
      </c>
      <c r="AA87" t="s">
        <v>384</v>
      </c>
      <c r="AB87" t="s">
        <v>384</v>
      </c>
      <c r="AC87" t="s">
        <v>384</v>
      </c>
      <c r="AD87" t="s">
        <v>384</v>
      </c>
      <c r="AE87" t="s">
        <v>384</v>
      </c>
      <c r="AF87" t="s">
        <v>384</v>
      </c>
      <c r="AG87" t="s">
        <v>384</v>
      </c>
      <c r="AH87" t="s">
        <v>384</v>
      </c>
      <c r="AI87" t="s">
        <v>384</v>
      </c>
      <c r="AJ87" t="s">
        <v>384</v>
      </c>
      <c r="AK87" t="s">
        <v>384</v>
      </c>
      <c r="AL87" t="s">
        <v>384</v>
      </c>
      <c r="AM87" t="s">
        <v>384</v>
      </c>
      <c r="AN87" t="s">
        <v>384</v>
      </c>
      <c r="AO87" t="s">
        <v>384</v>
      </c>
      <c r="AP87" t="s">
        <v>384</v>
      </c>
      <c r="AQ87" t="s">
        <v>384</v>
      </c>
      <c r="AR87" t="s">
        <v>384</v>
      </c>
      <c r="AS87" t="s">
        <v>384</v>
      </c>
      <c r="AT87" t="s">
        <v>384</v>
      </c>
      <c r="AU87" t="s">
        <v>384</v>
      </c>
      <c r="AV87" t="s">
        <v>384</v>
      </c>
      <c r="AW87" t="s">
        <v>384</v>
      </c>
      <c r="AX87" t="s">
        <v>384</v>
      </c>
      <c r="AY87" t="s">
        <v>384</v>
      </c>
      <c r="AZ87" t="s">
        <v>384</v>
      </c>
      <c r="BA87" t="s">
        <v>384</v>
      </c>
      <c r="BB87" t="s">
        <v>384</v>
      </c>
      <c r="BC87" t="s">
        <v>384</v>
      </c>
      <c r="BD87" t="s">
        <v>384</v>
      </c>
      <c r="BE87" t="s">
        <v>384</v>
      </c>
      <c r="BF87" t="s">
        <v>384</v>
      </c>
      <c r="BG87" t="s">
        <v>384</v>
      </c>
      <c r="BH87" t="s">
        <v>384</v>
      </c>
      <c r="BI87" t="s">
        <v>384</v>
      </c>
      <c r="BJ87" t="s">
        <v>384</v>
      </c>
      <c r="BK87" t="s">
        <v>384</v>
      </c>
      <c r="BL87" t="s">
        <v>384</v>
      </c>
      <c r="BM87" t="s">
        <v>384</v>
      </c>
      <c r="BN87" t="s">
        <v>384</v>
      </c>
      <c r="BO87" t="s">
        <v>384</v>
      </c>
      <c r="BP87" t="s">
        <v>384</v>
      </c>
      <c r="BQ87" t="s">
        <v>384</v>
      </c>
      <c r="BR87" t="s">
        <v>1154</v>
      </c>
      <c r="BS87" t="s">
        <v>384</v>
      </c>
      <c r="BT87" t="s">
        <v>384</v>
      </c>
      <c r="BU87" t="s">
        <v>384</v>
      </c>
      <c r="BV87" t="s">
        <v>384</v>
      </c>
      <c r="BW87" t="s">
        <v>384</v>
      </c>
      <c r="BX87" t="s">
        <v>384</v>
      </c>
      <c r="BY87" t="s">
        <v>384</v>
      </c>
      <c r="BZ87" t="s">
        <v>384</v>
      </c>
      <c r="CA87" t="s">
        <v>384</v>
      </c>
      <c r="CB87" t="s">
        <v>384</v>
      </c>
      <c r="CC87" t="s">
        <v>384</v>
      </c>
      <c r="CD87" t="s">
        <v>1154</v>
      </c>
      <c r="CE87" t="s">
        <v>384</v>
      </c>
      <c r="CF87" t="s">
        <v>384</v>
      </c>
      <c r="CG87" t="s">
        <v>1154</v>
      </c>
      <c r="CH87" t="s">
        <v>1154</v>
      </c>
      <c r="CI87" t="s">
        <v>1154</v>
      </c>
      <c r="CJ87" t="s">
        <v>384</v>
      </c>
      <c r="CK87" t="s">
        <v>1154</v>
      </c>
      <c r="CL87" t="s">
        <v>1154</v>
      </c>
      <c r="CM87" t="s">
        <v>1154</v>
      </c>
      <c r="CN87" t="s">
        <v>1154</v>
      </c>
      <c r="CO87" t="s">
        <v>1154</v>
      </c>
      <c r="CP87" t="s">
        <v>384</v>
      </c>
      <c r="CQ87" t="s">
        <v>1154</v>
      </c>
    </row>
    <row r="88" spans="1:95">
      <c r="A88" s="360" t="s">
        <v>1071</v>
      </c>
      <c r="B88" s="2" t="s">
        <v>221</v>
      </c>
      <c r="C88" t="s">
        <v>385</v>
      </c>
      <c r="D88" t="s">
        <v>385</v>
      </c>
      <c r="E88" t="s">
        <v>385</v>
      </c>
      <c r="F88" t="s">
        <v>385</v>
      </c>
      <c r="G88" t="s">
        <v>385</v>
      </c>
      <c r="H88" t="s">
        <v>385</v>
      </c>
      <c r="I88" t="s">
        <v>385</v>
      </c>
      <c r="J88" t="s">
        <v>348</v>
      </c>
      <c r="K88" t="s">
        <v>385</v>
      </c>
      <c r="L88" t="s">
        <v>385</v>
      </c>
      <c r="M88" t="s">
        <v>385</v>
      </c>
      <c r="N88" t="s">
        <v>385</v>
      </c>
      <c r="O88" t="s">
        <v>385</v>
      </c>
      <c r="P88" t="s">
        <v>385</v>
      </c>
      <c r="Q88" t="s">
        <v>385</v>
      </c>
      <c r="R88" t="s">
        <v>385</v>
      </c>
      <c r="S88" t="s">
        <v>385</v>
      </c>
      <c r="T88" t="s">
        <v>385</v>
      </c>
      <c r="U88" t="s">
        <v>385</v>
      </c>
      <c r="V88" t="s">
        <v>385</v>
      </c>
      <c r="W88" t="s">
        <v>385</v>
      </c>
      <c r="X88" t="s">
        <v>348</v>
      </c>
      <c r="Y88" t="s">
        <v>348</v>
      </c>
      <c r="Z88" t="s">
        <v>348</v>
      </c>
      <c r="AA88" t="s">
        <v>385</v>
      </c>
      <c r="AB88" t="s">
        <v>385</v>
      </c>
      <c r="AC88" t="s">
        <v>385</v>
      </c>
      <c r="AD88" t="s">
        <v>385</v>
      </c>
      <c r="AE88" t="s">
        <v>385</v>
      </c>
      <c r="AF88" t="s">
        <v>385</v>
      </c>
      <c r="AG88" t="s">
        <v>385</v>
      </c>
      <c r="AH88" t="s">
        <v>385</v>
      </c>
      <c r="AI88" t="s">
        <v>385</v>
      </c>
      <c r="AJ88" t="s">
        <v>385</v>
      </c>
      <c r="AK88" t="s">
        <v>348</v>
      </c>
      <c r="AL88" t="s">
        <v>348</v>
      </c>
      <c r="AM88" t="s">
        <v>348</v>
      </c>
      <c r="AN88" t="s">
        <v>348</v>
      </c>
      <c r="AO88" t="s">
        <v>385</v>
      </c>
      <c r="AP88" t="s">
        <v>385</v>
      </c>
      <c r="AQ88" t="s">
        <v>348</v>
      </c>
      <c r="AR88" t="s">
        <v>385</v>
      </c>
      <c r="AS88" t="s">
        <v>348</v>
      </c>
      <c r="AT88" t="s">
        <v>348</v>
      </c>
      <c r="AU88" t="s">
        <v>385</v>
      </c>
      <c r="AV88" t="s">
        <v>385</v>
      </c>
      <c r="AW88" t="s">
        <v>385</v>
      </c>
      <c r="AX88" t="s">
        <v>385</v>
      </c>
      <c r="AY88" t="s">
        <v>385</v>
      </c>
      <c r="AZ88" t="s">
        <v>385</v>
      </c>
      <c r="BA88" t="s">
        <v>385</v>
      </c>
      <c r="BB88" t="s">
        <v>385</v>
      </c>
      <c r="BC88" t="s">
        <v>385</v>
      </c>
      <c r="BD88" t="s">
        <v>385</v>
      </c>
      <c r="BE88" t="s">
        <v>385</v>
      </c>
      <c r="BF88" t="s">
        <v>385</v>
      </c>
      <c r="BG88" t="s">
        <v>385</v>
      </c>
      <c r="BH88" t="s">
        <v>348</v>
      </c>
      <c r="BI88" t="s">
        <v>348</v>
      </c>
      <c r="BJ88" t="s">
        <v>348</v>
      </c>
      <c r="BK88" t="s">
        <v>385</v>
      </c>
      <c r="BL88" t="s">
        <v>385</v>
      </c>
      <c r="BM88" t="s">
        <v>385</v>
      </c>
      <c r="BN88" t="s">
        <v>385</v>
      </c>
      <c r="BO88" t="s">
        <v>385</v>
      </c>
      <c r="BP88" t="s">
        <v>385</v>
      </c>
      <c r="BQ88" t="s">
        <v>385</v>
      </c>
      <c r="BR88" t="s">
        <v>659</v>
      </c>
      <c r="BS88" t="s">
        <v>385</v>
      </c>
      <c r="BT88" t="s">
        <v>385</v>
      </c>
      <c r="BU88" t="s">
        <v>348</v>
      </c>
      <c r="BV88" t="s">
        <v>348</v>
      </c>
      <c r="BW88" t="s">
        <v>348</v>
      </c>
      <c r="BX88" t="s">
        <v>348</v>
      </c>
      <c r="BY88" t="s">
        <v>348</v>
      </c>
      <c r="BZ88" t="s">
        <v>348</v>
      </c>
      <c r="CA88" t="s">
        <v>348</v>
      </c>
      <c r="CB88" t="s">
        <v>348</v>
      </c>
      <c r="CC88" t="s">
        <v>348</v>
      </c>
      <c r="CD88" t="s">
        <v>659</v>
      </c>
      <c r="CE88" t="s">
        <v>348</v>
      </c>
      <c r="CF88" t="s">
        <v>348</v>
      </c>
      <c r="CG88" t="s">
        <v>659</v>
      </c>
      <c r="CH88" t="s">
        <v>659</v>
      </c>
      <c r="CI88" t="s">
        <v>659</v>
      </c>
      <c r="CJ88" t="s">
        <v>348</v>
      </c>
      <c r="CK88" t="s">
        <v>659</v>
      </c>
      <c r="CL88" t="s">
        <v>659</v>
      </c>
      <c r="CM88" t="s">
        <v>659</v>
      </c>
      <c r="CN88" t="s">
        <v>659</v>
      </c>
      <c r="CO88" t="s">
        <v>659</v>
      </c>
      <c r="CP88" t="s">
        <v>348</v>
      </c>
      <c r="CQ88" t="s">
        <v>659</v>
      </c>
    </row>
    <row r="89" spans="1:95">
      <c r="A89" s="360" t="s">
        <v>1072</v>
      </c>
      <c r="B89" s="2" t="s">
        <v>297</v>
      </c>
      <c r="C89" t="s">
        <v>392</v>
      </c>
      <c r="D89" t="s">
        <v>392</v>
      </c>
      <c r="E89" t="s">
        <v>392</v>
      </c>
      <c r="F89" t="s">
        <v>392</v>
      </c>
      <c r="G89" t="s">
        <v>392</v>
      </c>
      <c r="H89" t="s">
        <v>392</v>
      </c>
      <c r="I89" t="s">
        <v>392</v>
      </c>
      <c r="J89" t="s">
        <v>392</v>
      </c>
      <c r="K89" t="s">
        <v>392</v>
      </c>
      <c r="L89" t="s">
        <v>392</v>
      </c>
      <c r="M89" t="s">
        <v>392</v>
      </c>
      <c r="N89" t="s">
        <v>392</v>
      </c>
      <c r="O89" t="s">
        <v>392</v>
      </c>
      <c r="P89" t="s">
        <v>392</v>
      </c>
      <c r="Q89" t="s">
        <v>392</v>
      </c>
      <c r="R89" t="s">
        <v>392</v>
      </c>
      <c r="S89" t="s">
        <v>392</v>
      </c>
      <c r="T89" t="s">
        <v>392</v>
      </c>
      <c r="U89" t="s">
        <v>392</v>
      </c>
      <c r="V89" t="s">
        <v>392</v>
      </c>
      <c r="W89" t="s">
        <v>392</v>
      </c>
      <c r="X89" t="s">
        <v>392</v>
      </c>
      <c r="Y89" t="s">
        <v>392</v>
      </c>
      <c r="Z89" t="s">
        <v>392</v>
      </c>
      <c r="AA89" t="s">
        <v>392</v>
      </c>
      <c r="AB89" t="s">
        <v>392</v>
      </c>
      <c r="AC89" t="s">
        <v>392</v>
      </c>
      <c r="AD89" t="s">
        <v>392</v>
      </c>
      <c r="AE89" t="s">
        <v>392</v>
      </c>
      <c r="AF89" t="s">
        <v>392</v>
      </c>
      <c r="AG89" t="s">
        <v>392</v>
      </c>
      <c r="AH89" t="s">
        <v>392</v>
      </c>
      <c r="AI89" t="s">
        <v>392</v>
      </c>
      <c r="AJ89" t="s">
        <v>392</v>
      </c>
      <c r="AK89" t="s">
        <v>392</v>
      </c>
      <c r="AL89" t="s">
        <v>392</v>
      </c>
      <c r="AM89" t="s">
        <v>392</v>
      </c>
      <c r="AN89" t="s">
        <v>392</v>
      </c>
      <c r="AO89" t="s">
        <v>392</v>
      </c>
      <c r="AP89" t="s">
        <v>392</v>
      </c>
      <c r="AQ89" t="s">
        <v>392</v>
      </c>
      <c r="AR89" t="s">
        <v>392</v>
      </c>
      <c r="AS89" t="s">
        <v>392</v>
      </c>
      <c r="AT89" t="s">
        <v>392</v>
      </c>
      <c r="AU89" t="s">
        <v>392</v>
      </c>
      <c r="AV89" t="s">
        <v>392</v>
      </c>
      <c r="AW89" t="s">
        <v>392</v>
      </c>
      <c r="AX89" t="s">
        <v>392</v>
      </c>
      <c r="AY89" t="s">
        <v>392</v>
      </c>
      <c r="AZ89" t="s">
        <v>392</v>
      </c>
      <c r="BA89" t="s">
        <v>392</v>
      </c>
      <c r="BB89" t="s">
        <v>392</v>
      </c>
      <c r="BC89" t="s">
        <v>392</v>
      </c>
      <c r="BD89" t="s">
        <v>392</v>
      </c>
      <c r="BE89" t="s">
        <v>392</v>
      </c>
      <c r="BF89" t="s">
        <v>392</v>
      </c>
      <c r="BG89" t="s">
        <v>392</v>
      </c>
      <c r="BH89" t="s">
        <v>392</v>
      </c>
      <c r="BI89" t="s">
        <v>392</v>
      </c>
      <c r="BJ89" t="s">
        <v>392</v>
      </c>
      <c r="BK89" t="s">
        <v>392</v>
      </c>
      <c r="BL89" t="s">
        <v>392</v>
      </c>
      <c r="BM89" t="s">
        <v>392</v>
      </c>
      <c r="BN89" t="s">
        <v>392</v>
      </c>
      <c r="BO89" t="s">
        <v>392</v>
      </c>
      <c r="BP89" t="s">
        <v>392</v>
      </c>
      <c r="BQ89" t="s">
        <v>392</v>
      </c>
      <c r="BR89" t="s">
        <v>1159</v>
      </c>
      <c r="BS89" t="s">
        <v>392</v>
      </c>
      <c r="BT89" t="s">
        <v>392</v>
      </c>
      <c r="BU89" t="s">
        <v>392</v>
      </c>
      <c r="BV89" t="s">
        <v>392</v>
      </c>
      <c r="BW89" t="s">
        <v>392</v>
      </c>
      <c r="BX89" t="s">
        <v>392</v>
      </c>
      <c r="BY89" t="s">
        <v>392</v>
      </c>
      <c r="BZ89" t="s">
        <v>392</v>
      </c>
      <c r="CA89" t="s">
        <v>392</v>
      </c>
      <c r="CB89" t="s">
        <v>392</v>
      </c>
      <c r="CC89" t="s">
        <v>392</v>
      </c>
      <c r="CD89" t="s">
        <v>1159</v>
      </c>
      <c r="CE89" t="s">
        <v>392</v>
      </c>
      <c r="CF89" t="s">
        <v>392</v>
      </c>
      <c r="CG89" t="s">
        <v>1159</v>
      </c>
      <c r="CH89" t="s">
        <v>1159</v>
      </c>
      <c r="CI89" t="s">
        <v>1159</v>
      </c>
      <c r="CJ89" t="s">
        <v>392</v>
      </c>
      <c r="CK89" t="s">
        <v>1159</v>
      </c>
      <c r="CL89" t="s">
        <v>1159</v>
      </c>
      <c r="CM89" t="s">
        <v>1159</v>
      </c>
      <c r="CN89" t="s">
        <v>1159</v>
      </c>
      <c r="CO89" t="s">
        <v>1159</v>
      </c>
      <c r="CP89" t="s">
        <v>392</v>
      </c>
      <c r="CQ89" t="s">
        <v>1159</v>
      </c>
    </row>
    <row r="90" spans="1:95">
      <c r="A90" s="360" t="s">
        <v>1073</v>
      </c>
      <c r="B90" s="2" t="s">
        <v>304</v>
      </c>
      <c r="C90" t="s">
        <v>392</v>
      </c>
      <c r="D90" t="s">
        <v>392</v>
      </c>
      <c r="E90" t="s">
        <v>392</v>
      </c>
      <c r="F90" t="s">
        <v>392</v>
      </c>
      <c r="G90" t="s">
        <v>392</v>
      </c>
      <c r="H90" t="s">
        <v>392</v>
      </c>
      <c r="I90" t="s">
        <v>392</v>
      </c>
      <c r="J90" t="s">
        <v>392</v>
      </c>
      <c r="K90" t="s">
        <v>392</v>
      </c>
      <c r="L90" t="s">
        <v>392</v>
      </c>
      <c r="M90" t="s">
        <v>392</v>
      </c>
      <c r="N90" t="s">
        <v>392</v>
      </c>
      <c r="O90" t="s">
        <v>392</v>
      </c>
      <c r="P90" t="s">
        <v>392</v>
      </c>
      <c r="Q90" t="s">
        <v>392</v>
      </c>
      <c r="R90" t="s">
        <v>392</v>
      </c>
      <c r="S90" t="s">
        <v>392</v>
      </c>
      <c r="T90" t="s">
        <v>392</v>
      </c>
      <c r="U90" t="s">
        <v>392</v>
      </c>
      <c r="V90" t="s">
        <v>392</v>
      </c>
      <c r="W90" t="s">
        <v>392</v>
      </c>
      <c r="X90" t="s">
        <v>392</v>
      </c>
      <c r="Y90" t="s">
        <v>392</v>
      </c>
      <c r="Z90" t="s">
        <v>392</v>
      </c>
      <c r="AA90" t="s">
        <v>392</v>
      </c>
      <c r="AB90" t="s">
        <v>392</v>
      </c>
      <c r="AC90" t="s">
        <v>392</v>
      </c>
      <c r="AD90" t="s">
        <v>392</v>
      </c>
      <c r="AE90" t="s">
        <v>392</v>
      </c>
      <c r="AF90" t="s">
        <v>392</v>
      </c>
      <c r="AG90" t="s">
        <v>392</v>
      </c>
      <c r="AH90" t="s">
        <v>392</v>
      </c>
      <c r="AI90" t="s">
        <v>392</v>
      </c>
      <c r="AJ90" t="s">
        <v>392</v>
      </c>
      <c r="AK90" t="s">
        <v>392</v>
      </c>
      <c r="AL90" t="s">
        <v>392</v>
      </c>
      <c r="AM90" t="s">
        <v>392</v>
      </c>
      <c r="AN90" t="s">
        <v>392</v>
      </c>
      <c r="AO90" t="s">
        <v>392</v>
      </c>
      <c r="AP90" t="s">
        <v>392</v>
      </c>
      <c r="AQ90" t="s">
        <v>392</v>
      </c>
      <c r="AR90" t="s">
        <v>392</v>
      </c>
      <c r="AS90" t="s">
        <v>392</v>
      </c>
      <c r="AT90" t="s">
        <v>392</v>
      </c>
      <c r="AU90" t="s">
        <v>392</v>
      </c>
      <c r="AV90" t="s">
        <v>392</v>
      </c>
      <c r="AW90" t="s">
        <v>392</v>
      </c>
      <c r="AX90" t="s">
        <v>392</v>
      </c>
      <c r="AY90" t="s">
        <v>392</v>
      </c>
      <c r="AZ90" t="s">
        <v>392</v>
      </c>
      <c r="BA90" t="s">
        <v>392</v>
      </c>
      <c r="BB90" t="s">
        <v>392</v>
      </c>
      <c r="BC90" t="s">
        <v>392</v>
      </c>
      <c r="BD90" t="s">
        <v>392</v>
      </c>
      <c r="BE90" t="s">
        <v>392</v>
      </c>
      <c r="BF90" t="s">
        <v>392</v>
      </c>
      <c r="BG90" t="s">
        <v>392</v>
      </c>
      <c r="BH90" t="s">
        <v>392</v>
      </c>
      <c r="BI90" t="s">
        <v>392</v>
      </c>
      <c r="BJ90" t="s">
        <v>392</v>
      </c>
      <c r="BK90" t="s">
        <v>392</v>
      </c>
      <c r="BL90" t="s">
        <v>392</v>
      </c>
      <c r="BM90" t="s">
        <v>392</v>
      </c>
      <c r="BN90" t="s">
        <v>392</v>
      </c>
      <c r="BO90" t="s">
        <v>392</v>
      </c>
      <c r="BP90" t="s">
        <v>392</v>
      </c>
      <c r="BQ90" t="s">
        <v>392</v>
      </c>
      <c r="BR90" t="s">
        <v>1159</v>
      </c>
      <c r="BS90" t="s">
        <v>392</v>
      </c>
      <c r="BT90" t="s">
        <v>392</v>
      </c>
      <c r="BU90" t="s">
        <v>392</v>
      </c>
      <c r="BV90" t="s">
        <v>392</v>
      </c>
      <c r="BW90" t="s">
        <v>392</v>
      </c>
      <c r="BX90" t="s">
        <v>392</v>
      </c>
      <c r="BY90" t="s">
        <v>392</v>
      </c>
      <c r="BZ90" t="s">
        <v>392</v>
      </c>
      <c r="CA90" t="s">
        <v>392</v>
      </c>
      <c r="CB90" t="s">
        <v>392</v>
      </c>
      <c r="CC90" t="s">
        <v>392</v>
      </c>
      <c r="CD90" t="s">
        <v>1159</v>
      </c>
      <c r="CE90" t="s">
        <v>392</v>
      </c>
      <c r="CF90" t="s">
        <v>392</v>
      </c>
      <c r="CG90" t="s">
        <v>1159</v>
      </c>
      <c r="CH90" t="s">
        <v>1159</v>
      </c>
      <c r="CI90" t="s">
        <v>1159</v>
      </c>
      <c r="CJ90" t="s">
        <v>392</v>
      </c>
      <c r="CK90" t="s">
        <v>1159</v>
      </c>
      <c r="CL90" t="s">
        <v>1159</v>
      </c>
      <c r="CM90" t="s">
        <v>1159</v>
      </c>
      <c r="CN90" t="s">
        <v>1159</v>
      </c>
      <c r="CO90" t="s">
        <v>1159</v>
      </c>
      <c r="CP90" t="s">
        <v>392</v>
      </c>
      <c r="CQ90" t="s">
        <v>1159</v>
      </c>
    </row>
    <row r="91" spans="1:95">
      <c r="A91" s="360" t="s">
        <v>1074</v>
      </c>
      <c r="B91" s="2" t="s">
        <v>305</v>
      </c>
      <c r="C91" t="s">
        <v>392</v>
      </c>
      <c r="D91" t="s">
        <v>392</v>
      </c>
      <c r="E91" t="s">
        <v>392</v>
      </c>
      <c r="F91" t="s">
        <v>392</v>
      </c>
      <c r="G91" t="s">
        <v>392</v>
      </c>
      <c r="H91" t="s">
        <v>392</v>
      </c>
      <c r="I91" t="s">
        <v>392</v>
      </c>
      <c r="J91" t="s">
        <v>392</v>
      </c>
      <c r="K91" t="s">
        <v>392</v>
      </c>
      <c r="L91" t="s">
        <v>392</v>
      </c>
      <c r="M91" t="s">
        <v>392</v>
      </c>
      <c r="N91" t="s">
        <v>392</v>
      </c>
      <c r="O91" t="s">
        <v>392</v>
      </c>
      <c r="P91" t="s">
        <v>392</v>
      </c>
      <c r="Q91" t="s">
        <v>392</v>
      </c>
      <c r="R91" t="s">
        <v>392</v>
      </c>
      <c r="S91" t="s">
        <v>392</v>
      </c>
      <c r="T91" t="s">
        <v>392</v>
      </c>
      <c r="U91" t="s">
        <v>392</v>
      </c>
      <c r="V91" t="s">
        <v>392</v>
      </c>
      <c r="W91" t="s">
        <v>392</v>
      </c>
      <c r="X91" t="s">
        <v>392</v>
      </c>
      <c r="Y91" t="s">
        <v>392</v>
      </c>
      <c r="Z91" t="s">
        <v>392</v>
      </c>
      <c r="AA91" t="s">
        <v>392</v>
      </c>
      <c r="AB91" t="s">
        <v>392</v>
      </c>
      <c r="AC91" t="s">
        <v>392</v>
      </c>
      <c r="AD91" t="s">
        <v>392</v>
      </c>
      <c r="AE91" t="s">
        <v>392</v>
      </c>
      <c r="AF91" t="s">
        <v>392</v>
      </c>
      <c r="AG91" t="s">
        <v>392</v>
      </c>
      <c r="AH91" t="s">
        <v>392</v>
      </c>
      <c r="AI91" t="s">
        <v>392</v>
      </c>
      <c r="AJ91" t="s">
        <v>392</v>
      </c>
      <c r="AK91" t="s">
        <v>392</v>
      </c>
      <c r="AL91" t="s">
        <v>392</v>
      </c>
      <c r="AM91" t="s">
        <v>392</v>
      </c>
      <c r="AN91" t="s">
        <v>392</v>
      </c>
      <c r="AO91" t="s">
        <v>392</v>
      </c>
      <c r="AP91" t="s">
        <v>392</v>
      </c>
      <c r="AQ91" t="s">
        <v>392</v>
      </c>
      <c r="AR91" t="s">
        <v>392</v>
      </c>
      <c r="AS91" t="s">
        <v>392</v>
      </c>
      <c r="AT91" t="s">
        <v>392</v>
      </c>
      <c r="AU91" t="s">
        <v>392</v>
      </c>
      <c r="AV91" t="s">
        <v>392</v>
      </c>
      <c r="AW91" t="s">
        <v>392</v>
      </c>
      <c r="AX91" t="s">
        <v>392</v>
      </c>
      <c r="AY91" t="s">
        <v>392</v>
      </c>
      <c r="AZ91" t="s">
        <v>392</v>
      </c>
      <c r="BA91" t="s">
        <v>392</v>
      </c>
      <c r="BB91" t="s">
        <v>392</v>
      </c>
      <c r="BC91" t="s">
        <v>392</v>
      </c>
      <c r="BD91" t="s">
        <v>392</v>
      </c>
      <c r="BE91" t="s">
        <v>392</v>
      </c>
      <c r="BF91" t="s">
        <v>392</v>
      </c>
      <c r="BG91" t="s">
        <v>392</v>
      </c>
      <c r="BH91" t="s">
        <v>392</v>
      </c>
      <c r="BI91" t="s">
        <v>392</v>
      </c>
      <c r="BJ91" t="s">
        <v>392</v>
      </c>
      <c r="BK91" t="s">
        <v>392</v>
      </c>
      <c r="BL91" t="s">
        <v>392</v>
      </c>
      <c r="BM91" t="s">
        <v>392</v>
      </c>
      <c r="BN91" t="s">
        <v>392</v>
      </c>
      <c r="BO91" t="s">
        <v>392</v>
      </c>
      <c r="BP91" t="s">
        <v>392</v>
      </c>
      <c r="BQ91" t="s">
        <v>392</v>
      </c>
      <c r="BR91" t="s">
        <v>1159</v>
      </c>
      <c r="BS91" t="s">
        <v>392</v>
      </c>
      <c r="BT91" t="s">
        <v>392</v>
      </c>
      <c r="BU91" t="s">
        <v>392</v>
      </c>
      <c r="BV91" t="s">
        <v>392</v>
      </c>
      <c r="BW91" t="s">
        <v>392</v>
      </c>
      <c r="BX91" t="s">
        <v>392</v>
      </c>
      <c r="BY91" t="s">
        <v>392</v>
      </c>
      <c r="BZ91" t="s">
        <v>392</v>
      </c>
      <c r="CA91" t="s">
        <v>392</v>
      </c>
      <c r="CB91" t="s">
        <v>392</v>
      </c>
      <c r="CC91" t="s">
        <v>392</v>
      </c>
      <c r="CD91" t="s">
        <v>1159</v>
      </c>
      <c r="CE91" t="s">
        <v>392</v>
      </c>
      <c r="CF91" t="s">
        <v>392</v>
      </c>
      <c r="CG91" t="s">
        <v>1159</v>
      </c>
      <c r="CH91" t="s">
        <v>1159</v>
      </c>
      <c r="CI91" t="s">
        <v>1159</v>
      </c>
      <c r="CJ91" t="s">
        <v>392</v>
      </c>
      <c r="CK91" t="s">
        <v>1159</v>
      </c>
      <c r="CL91" t="s">
        <v>1159</v>
      </c>
      <c r="CM91" t="s">
        <v>1159</v>
      </c>
      <c r="CN91" t="s">
        <v>1159</v>
      </c>
      <c r="CO91" t="s">
        <v>1159</v>
      </c>
      <c r="CP91" t="s">
        <v>392</v>
      </c>
      <c r="CQ91" t="s">
        <v>1159</v>
      </c>
    </row>
    <row r="92" spans="1:95">
      <c r="A92" s="360" t="s">
        <v>1075</v>
      </c>
      <c r="B92" s="2" t="s">
        <v>306</v>
      </c>
      <c r="C92" t="s">
        <v>392</v>
      </c>
      <c r="D92" t="s">
        <v>392</v>
      </c>
      <c r="E92" t="s">
        <v>392</v>
      </c>
      <c r="F92" t="s">
        <v>392</v>
      </c>
      <c r="G92" t="s">
        <v>392</v>
      </c>
      <c r="H92" t="s">
        <v>392</v>
      </c>
      <c r="I92" t="s">
        <v>392</v>
      </c>
      <c r="J92" t="s">
        <v>392</v>
      </c>
      <c r="K92" t="s">
        <v>392</v>
      </c>
      <c r="L92" t="s">
        <v>392</v>
      </c>
      <c r="M92" t="s">
        <v>392</v>
      </c>
      <c r="N92" t="s">
        <v>392</v>
      </c>
      <c r="O92" t="s">
        <v>392</v>
      </c>
      <c r="P92" t="s">
        <v>392</v>
      </c>
      <c r="Q92" t="s">
        <v>392</v>
      </c>
      <c r="R92" t="s">
        <v>392</v>
      </c>
      <c r="S92" t="s">
        <v>392</v>
      </c>
      <c r="T92" t="s">
        <v>392</v>
      </c>
      <c r="U92" t="s">
        <v>392</v>
      </c>
      <c r="V92" t="s">
        <v>392</v>
      </c>
      <c r="W92" t="s">
        <v>392</v>
      </c>
      <c r="X92" t="s">
        <v>392</v>
      </c>
      <c r="Y92" t="s">
        <v>392</v>
      </c>
      <c r="Z92" t="s">
        <v>392</v>
      </c>
      <c r="AA92" t="s">
        <v>392</v>
      </c>
      <c r="AB92" t="s">
        <v>392</v>
      </c>
      <c r="AC92" t="s">
        <v>392</v>
      </c>
      <c r="AD92" t="s">
        <v>392</v>
      </c>
      <c r="AE92" t="s">
        <v>392</v>
      </c>
      <c r="AF92" t="s">
        <v>392</v>
      </c>
      <c r="AG92" t="s">
        <v>392</v>
      </c>
      <c r="AH92" t="s">
        <v>392</v>
      </c>
      <c r="AI92" t="s">
        <v>392</v>
      </c>
      <c r="AJ92" t="s">
        <v>392</v>
      </c>
      <c r="AK92" t="s">
        <v>392</v>
      </c>
      <c r="AL92" t="s">
        <v>392</v>
      </c>
      <c r="AM92" t="s">
        <v>392</v>
      </c>
      <c r="AN92" t="s">
        <v>392</v>
      </c>
      <c r="AO92" t="s">
        <v>392</v>
      </c>
      <c r="AP92" t="s">
        <v>392</v>
      </c>
      <c r="AQ92" t="s">
        <v>392</v>
      </c>
      <c r="AR92" t="s">
        <v>392</v>
      </c>
      <c r="AS92" t="s">
        <v>392</v>
      </c>
      <c r="AT92" t="s">
        <v>392</v>
      </c>
      <c r="AU92" t="s">
        <v>392</v>
      </c>
      <c r="AV92" t="s">
        <v>392</v>
      </c>
      <c r="AW92" t="s">
        <v>392</v>
      </c>
      <c r="AX92" t="s">
        <v>392</v>
      </c>
      <c r="AY92" t="s">
        <v>392</v>
      </c>
      <c r="AZ92" t="s">
        <v>392</v>
      </c>
      <c r="BA92" t="s">
        <v>392</v>
      </c>
      <c r="BB92" t="s">
        <v>392</v>
      </c>
      <c r="BC92" t="s">
        <v>392</v>
      </c>
      <c r="BD92" t="s">
        <v>392</v>
      </c>
      <c r="BE92" t="s">
        <v>392</v>
      </c>
      <c r="BF92" t="s">
        <v>392</v>
      </c>
      <c r="BG92" t="s">
        <v>392</v>
      </c>
      <c r="BH92" t="s">
        <v>392</v>
      </c>
      <c r="BI92" t="s">
        <v>392</v>
      </c>
      <c r="BJ92" t="s">
        <v>392</v>
      </c>
      <c r="BK92" t="s">
        <v>392</v>
      </c>
      <c r="BL92" t="s">
        <v>392</v>
      </c>
      <c r="BM92" t="s">
        <v>392</v>
      </c>
      <c r="BN92" t="s">
        <v>392</v>
      </c>
      <c r="BO92" t="s">
        <v>392</v>
      </c>
      <c r="BP92" t="s">
        <v>392</v>
      </c>
      <c r="BQ92" t="s">
        <v>392</v>
      </c>
      <c r="BR92" t="s">
        <v>1159</v>
      </c>
      <c r="BS92" t="s">
        <v>392</v>
      </c>
      <c r="BT92" t="s">
        <v>392</v>
      </c>
      <c r="BU92" t="s">
        <v>392</v>
      </c>
      <c r="BV92" t="s">
        <v>392</v>
      </c>
      <c r="BW92" t="s">
        <v>392</v>
      </c>
      <c r="BX92" t="s">
        <v>392</v>
      </c>
      <c r="BY92" t="s">
        <v>392</v>
      </c>
      <c r="BZ92" t="s">
        <v>392</v>
      </c>
      <c r="CA92" t="s">
        <v>392</v>
      </c>
      <c r="CB92" t="s">
        <v>392</v>
      </c>
      <c r="CC92" t="s">
        <v>392</v>
      </c>
      <c r="CD92" t="s">
        <v>1159</v>
      </c>
      <c r="CE92" t="s">
        <v>392</v>
      </c>
      <c r="CF92" t="s">
        <v>392</v>
      </c>
      <c r="CG92" t="s">
        <v>1159</v>
      </c>
      <c r="CH92" t="s">
        <v>1159</v>
      </c>
      <c r="CI92" t="s">
        <v>1159</v>
      </c>
      <c r="CJ92" t="s">
        <v>392</v>
      </c>
      <c r="CK92" t="s">
        <v>1159</v>
      </c>
      <c r="CL92" t="s">
        <v>1159</v>
      </c>
      <c r="CM92" t="s">
        <v>1159</v>
      </c>
      <c r="CN92" t="s">
        <v>1159</v>
      </c>
      <c r="CO92" t="s">
        <v>1159</v>
      </c>
      <c r="CP92" t="s">
        <v>392</v>
      </c>
      <c r="CQ92" t="s">
        <v>1159</v>
      </c>
    </row>
    <row r="93" spans="1:95">
      <c r="A93" s="360" t="s">
        <v>1076</v>
      </c>
      <c r="B93" s="2" t="s">
        <v>307</v>
      </c>
      <c r="C93" t="s">
        <v>392</v>
      </c>
      <c r="D93" t="s">
        <v>392</v>
      </c>
      <c r="E93" t="s">
        <v>392</v>
      </c>
      <c r="F93" t="s">
        <v>392</v>
      </c>
      <c r="G93" t="s">
        <v>392</v>
      </c>
      <c r="H93" t="s">
        <v>392</v>
      </c>
      <c r="I93" t="s">
        <v>392</v>
      </c>
      <c r="J93" t="s">
        <v>392</v>
      </c>
      <c r="K93" t="s">
        <v>392</v>
      </c>
      <c r="L93" t="s">
        <v>392</v>
      </c>
      <c r="M93" t="s">
        <v>392</v>
      </c>
      <c r="N93" t="s">
        <v>392</v>
      </c>
      <c r="O93" t="s">
        <v>392</v>
      </c>
      <c r="P93" t="s">
        <v>392</v>
      </c>
      <c r="Q93" t="s">
        <v>392</v>
      </c>
      <c r="R93" t="s">
        <v>392</v>
      </c>
      <c r="S93" t="s">
        <v>392</v>
      </c>
      <c r="T93" t="s">
        <v>392</v>
      </c>
      <c r="U93" t="s">
        <v>392</v>
      </c>
      <c r="V93" t="s">
        <v>392</v>
      </c>
      <c r="W93" t="s">
        <v>392</v>
      </c>
      <c r="X93" t="s">
        <v>392</v>
      </c>
      <c r="Y93" t="s">
        <v>392</v>
      </c>
      <c r="Z93" t="s">
        <v>392</v>
      </c>
      <c r="AA93" t="s">
        <v>392</v>
      </c>
      <c r="AB93" t="s">
        <v>392</v>
      </c>
      <c r="AC93" t="s">
        <v>392</v>
      </c>
      <c r="AD93" t="s">
        <v>392</v>
      </c>
      <c r="AE93" t="s">
        <v>392</v>
      </c>
      <c r="AF93" t="s">
        <v>392</v>
      </c>
      <c r="AG93" t="s">
        <v>392</v>
      </c>
      <c r="AH93" t="s">
        <v>392</v>
      </c>
      <c r="AI93" t="s">
        <v>392</v>
      </c>
      <c r="AJ93" t="s">
        <v>392</v>
      </c>
      <c r="AK93" t="s">
        <v>392</v>
      </c>
      <c r="AL93" t="s">
        <v>392</v>
      </c>
      <c r="AM93" t="s">
        <v>392</v>
      </c>
      <c r="AN93" t="s">
        <v>392</v>
      </c>
      <c r="AO93" t="s">
        <v>392</v>
      </c>
      <c r="AP93" t="s">
        <v>392</v>
      </c>
      <c r="AQ93" t="s">
        <v>392</v>
      </c>
      <c r="AR93" t="s">
        <v>392</v>
      </c>
      <c r="AS93" t="s">
        <v>392</v>
      </c>
      <c r="AT93" t="s">
        <v>392</v>
      </c>
      <c r="AU93" t="s">
        <v>392</v>
      </c>
      <c r="AV93" t="s">
        <v>392</v>
      </c>
      <c r="AW93" t="s">
        <v>392</v>
      </c>
      <c r="AX93" t="s">
        <v>392</v>
      </c>
      <c r="AY93" t="s">
        <v>392</v>
      </c>
      <c r="AZ93" t="s">
        <v>392</v>
      </c>
      <c r="BA93" t="s">
        <v>392</v>
      </c>
      <c r="BB93" t="s">
        <v>392</v>
      </c>
      <c r="BC93" t="s">
        <v>392</v>
      </c>
      <c r="BD93" t="s">
        <v>392</v>
      </c>
      <c r="BE93" t="s">
        <v>392</v>
      </c>
      <c r="BF93" t="s">
        <v>392</v>
      </c>
      <c r="BG93" t="s">
        <v>392</v>
      </c>
      <c r="BH93" t="s">
        <v>392</v>
      </c>
      <c r="BI93" t="s">
        <v>392</v>
      </c>
      <c r="BJ93" t="s">
        <v>392</v>
      </c>
      <c r="BK93" t="s">
        <v>392</v>
      </c>
      <c r="BL93" t="s">
        <v>392</v>
      </c>
      <c r="BM93" t="s">
        <v>392</v>
      </c>
      <c r="BN93" t="s">
        <v>392</v>
      </c>
      <c r="BO93" t="s">
        <v>392</v>
      </c>
      <c r="BP93" t="s">
        <v>392</v>
      </c>
      <c r="BQ93" t="s">
        <v>392</v>
      </c>
      <c r="BR93" t="s">
        <v>1159</v>
      </c>
      <c r="BS93" t="s">
        <v>392</v>
      </c>
      <c r="BT93" t="s">
        <v>392</v>
      </c>
      <c r="BU93" t="s">
        <v>392</v>
      </c>
      <c r="BV93" t="s">
        <v>392</v>
      </c>
      <c r="BW93" t="s">
        <v>392</v>
      </c>
      <c r="BX93" t="s">
        <v>392</v>
      </c>
      <c r="BY93" t="s">
        <v>392</v>
      </c>
      <c r="BZ93" t="s">
        <v>392</v>
      </c>
      <c r="CA93" t="s">
        <v>392</v>
      </c>
      <c r="CB93" t="s">
        <v>392</v>
      </c>
      <c r="CC93" t="s">
        <v>392</v>
      </c>
      <c r="CD93" t="s">
        <v>1159</v>
      </c>
      <c r="CE93" t="s">
        <v>392</v>
      </c>
      <c r="CF93" t="s">
        <v>392</v>
      </c>
      <c r="CG93" t="s">
        <v>1159</v>
      </c>
      <c r="CH93" t="s">
        <v>1159</v>
      </c>
      <c r="CI93" t="s">
        <v>1159</v>
      </c>
      <c r="CJ93" t="s">
        <v>392</v>
      </c>
      <c r="CK93" t="s">
        <v>1159</v>
      </c>
      <c r="CL93" t="s">
        <v>1159</v>
      </c>
      <c r="CM93" t="s">
        <v>1159</v>
      </c>
      <c r="CN93" t="s">
        <v>1159</v>
      </c>
      <c r="CO93" t="s">
        <v>1159</v>
      </c>
      <c r="CP93" t="s">
        <v>392</v>
      </c>
      <c r="CQ93" t="s">
        <v>1159</v>
      </c>
    </row>
    <row r="94" spans="1:95">
      <c r="A94" s="360" t="s">
        <v>1077</v>
      </c>
      <c r="B94" s="2" t="s">
        <v>308</v>
      </c>
      <c r="C94" t="s">
        <v>392</v>
      </c>
      <c r="D94" t="s">
        <v>392</v>
      </c>
      <c r="E94" t="s">
        <v>392</v>
      </c>
      <c r="F94" t="s">
        <v>392</v>
      </c>
      <c r="G94" t="s">
        <v>392</v>
      </c>
      <c r="H94" t="s">
        <v>392</v>
      </c>
      <c r="I94" t="s">
        <v>392</v>
      </c>
      <c r="J94" t="s">
        <v>392</v>
      </c>
      <c r="K94" t="s">
        <v>392</v>
      </c>
      <c r="L94" t="s">
        <v>392</v>
      </c>
      <c r="M94" t="s">
        <v>392</v>
      </c>
      <c r="N94" t="s">
        <v>392</v>
      </c>
      <c r="O94" t="s">
        <v>392</v>
      </c>
      <c r="P94" t="s">
        <v>392</v>
      </c>
      <c r="Q94" t="s">
        <v>392</v>
      </c>
      <c r="R94" t="s">
        <v>392</v>
      </c>
      <c r="S94" t="s">
        <v>392</v>
      </c>
      <c r="T94" t="s">
        <v>392</v>
      </c>
      <c r="U94" t="s">
        <v>392</v>
      </c>
      <c r="V94" t="s">
        <v>392</v>
      </c>
      <c r="W94" t="s">
        <v>392</v>
      </c>
      <c r="X94" t="s">
        <v>392</v>
      </c>
      <c r="Y94" t="s">
        <v>392</v>
      </c>
      <c r="Z94" t="s">
        <v>392</v>
      </c>
      <c r="AA94" t="s">
        <v>392</v>
      </c>
      <c r="AB94" t="s">
        <v>392</v>
      </c>
      <c r="AC94" t="s">
        <v>392</v>
      </c>
      <c r="AD94" t="s">
        <v>392</v>
      </c>
      <c r="AE94" t="s">
        <v>392</v>
      </c>
      <c r="AF94" t="s">
        <v>392</v>
      </c>
      <c r="AG94" t="s">
        <v>392</v>
      </c>
      <c r="AH94" t="s">
        <v>392</v>
      </c>
      <c r="AI94" t="s">
        <v>392</v>
      </c>
      <c r="AJ94" t="s">
        <v>392</v>
      </c>
      <c r="AK94" t="s">
        <v>392</v>
      </c>
      <c r="AL94" t="s">
        <v>392</v>
      </c>
      <c r="AM94" t="s">
        <v>392</v>
      </c>
      <c r="AN94" t="s">
        <v>392</v>
      </c>
      <c r="AO94" t="s">
        <v>392</v>
      </c>
      <c r="AP94" t="s">
        <v>392</v>
      </c>
      <c r="AQ94" t="s">
        <v>392</v>
      </c>
      <c r="AR94" t="s">
        <v>392</v>
      </c>
      <c r="AS94" t="s">
        <v>392</v>
      </c>
      <c r="AT94" t="s">
        <v>392</v>
      </c>
      <c r="AU94" t="s">
        <v>392</v>
      </c>
      <c r="AV94" t="s">
        <v>392</v>
      </c>
      <c r="AW94" t="s">
        <v>392</v>
      </c>
      <c r="AX94" t="s">
        <v>392</v>
      </c>
      <c r="AY94" t="s">
        <v>392</v>
      </c>
      <c r="AZ94" t="s">
        <v>392</v>
      </c>
      <c r="BA94" t="s">
        <v>392</v>
      </c>
      <c r="BB94" t="s">
        <v>392</v>
      </c>
      <c r="BC94" t="s">
        <v>392</v>
      </c>
      <c r="BD94" t="s">
        <v>392</v>
      </c>
      <c r="BE94" t="s">
        <v>392</v>
      </c>
      <c r="BF94" t="s">
        <v>392</v>
      </c>
      <c r="BG94" t="s">
        <v>392</v>
      </c>
      <c r="BH94" t="s">
        <v>392</v>
      </c>
      <c r="BI94" t="s">
        <v>392</v>
      </c>
      <c r="BJ94" t="s">
        <v>392</v>
      </c>
      <c r="BK94" t="s">
        <v>392</v>
      </c>
      <c r="BL94" t="s">
        <v>392</v>
      </c>
      <c r="BM94" t="s">
        <v>392</v>
      </c>
      <c r="BN94" t="s">
        <v>392</v>
      </c>
      <c r="BO94" t="s">
        <v>392</v>
      </c>
      <c r="BP94" t="s">
        <v>392</v>
      </c>
      <c r="BQ94" t="s">
        <v>392</v>
      </c>
      <c r="BR94" t="s">
        <v>1159</v>
      </c>
      <c r="BS94" t="s">
        <v>392</v>
      </c>
      <c r="BT94" t="s">
        <v>392</v>
      </c>
      <c r="BU94" t="s">
        <v>392</v>
      </c>
      <c r="BV94" t="s">
        <v>392</v>
      </c>
      <c r="BW94" t="s">
        <v>392</v>
      </c>
      <c r="BX94" t="s">
        <v>392</v>
      </c>
      <c r="BY94" t="s">
        <v>392</v>
      </c>
      <c r="BZ94" t="s">
        <v>392</v>
      </c>
      <c r="CA94" t="s">
        <v>392</v>
      </c>
      <c r="CB94" t="s">
        <v>392</v>
      </c>
      <c r="CC94" t="s">
        <v>392</v>
      </c>
      <c r="CD94" t="s">
        <v>1159</v>
      </c>
      <c r="CE94" t="s">
        <v>392</v>
      </c>
      <c r="CF94" t="s">
        <v>392</v>
      </c>
      <c r="CG94" t="s">
        <v>1159</v>
      </c>
      <c r="CH94" t="s">
        <v>1159</v>
      </c>
      <c r="CI94" t="s">
        <v>1159</v>
      </c>
      <c r="CJ94" t="s">
        <v>392</v>
      </c>
      <c r="CK94" t="s">
        <v>1159</v>
      </c>
      <c r="CL94" t="s">
        <v>1159</v>
      </c>
      <c r="CM94" t="s">
        <v>1159</v>
      </c>
      <c r="CN94" t="s">
        <v>1159</v>
      </c>
      <c r="CO94" t="s">
        <v>1159</v>
      </c>
      <c r="CP94" t="s">
        <v>392</v>
      </c>
      <c r="CQ94" t="s">
        <v>1159</v>
      </c>
    </row>
    <row r="95" spans="1:95">
      <c r="A95" s="360" t="s">
        <v>1078</v>
      </c>
      <c r="B95" s="2" t="s">
        <v>309</v>
      </c>
      <c r="C95" t="s">
        <v>392</v>
      </c>
      <c r="D95" t="s">
        <v>392</v>
      </c>
      <c r="E95" t="s">
        <v>392</v>
      </c>
      <c r="F95" t="s">
        <v>392</v>
      </c>
      <c r="G95" t="s">
        <v>392</v>
      </c>
      <c r="H95" t="s">
        <v>392</v>
      </c>
      <c r="I95" t="s">
        <v>392</v>
      </c>
      <c r="J95" t="s">
        <v>392</v>
      </c>
      <c r="K95" t="s">
        <v>392</v>
      </c>
      <c r="L95" t="s">
        <v>392</v>
      </c>
      <c r="M95" t="s">
        <v>392</v>
      </c>
      <c r="N95" t="s">
        <v>392</v>
      </c>
      <c r="O95" t="s">
        <v>392</v>
      </c>
      <c r="P95" t="s">
        <v>392</v>
      </c>
      <c r="Q95" t="s">
        <v>392</v>
      </c>
      <c r="R95" t="s">
        <v>392</v>
      </c>
      <c r="S95" t="s">
        <v>392</v>
      </c>
      <c r="T95" t="s">
        <v>392</v>
      </c>
      <c r="U95" t="s">
        <v>392</v>
      </c>
      <c r="V95" t="s">
        <v>392</v>
      </c>
      <c r="W95" t="s">
        <v>392</v>
      </c>
      <c r="X95" t="s">
        <v>392</v>
      </c>
      <c r="Y95" t="s">
        <v>392</v>
      </c>
      <c r="Z95" t="s">
        <v>392</v>
      </c>
      <c r="AA95" t="s">
        <v>392</v>
      </c>
      <c r="AB95" t="s">
        <v>392</v>
      </c>
      <c r="AC95" t="s">
        <v>392</v>
      </c>
      <c r="AD95" t="s">
        <v>392</v>
      </c>
      <c r="AE95" t="s">
        <v>392</v>
      </c>
      <c r="AF95" t="s">
        <v>392</v>
      </c>
      <c r="AG95" t="s">
        <v>392</v>
      </c>
      <c r="AH95" t="s">
        <v>392</v>
      </c>
      <c r="AI95" t="s">
        <v>392</v>
      </c>
      <c r="AJ95" t="s">
        <v>392</v>
      </c>
      <c r="AK95" t="s">
        <v>392</v>
      </c>
      <c r="AL95" t="s">
        <v>392</v>
      </c>
      <c r="AM95" t="s">
        <v>392</v>
      </c>
      <c r="AN95" t="s">
        <v>392</v>
      </c>
      <c r="AO95" t="s">
        <v>392</v>
      </c>
      <c r="AP95" t="s">
        <v>392</v>
      </c>
      <c r="AQ95" t="s">
        <v>392</v>
      </c>
      <c r="AR95" t="s">
        <v>392</v>
      </c>
      <c r="AS95" t="s">
        <v>392</v>
      </c>
      <c r="AT95" t="s">
        <v>392</v>
      </c>
      <c r="AU95" t="s">
        <v>392</v>
      </c>
      <c r="AV95" t="s">
        <v>392</v>
      </c>
      <c r="AW95" t="s">
        <v>392</v>
      </c>
      <c r="AX95" t="s">
        <v>392</v>
      </c>
      <c r="AY95" t="s">
        <v>392</v>
      </c>
      <c r="AZ95" t="s">
        <v>392</v>
      </c>
      <c r="BA95" t="s">
        <v>392</v>
      </c>
      <c r="BB95" t="s">
        <v>392</v>
      </c>
      <c r="BC95" t="s">
        <v>392</v>
      </c>
      <c r="BD95" t="s">
        <v>392</v>
      </c>
      <c r="BE95" t="s">
        <v>392</v>
      </c>
      <c r="BF95" t="s">
        <v>392</v>
      </c>
      <c r="BG95" t="s">
        <v>392</v>
      </c>
      <c r="BH95" t="s">
        <v>392</v>
      </c>
      <c r="BI95" t="s">
        <v>392</v>
      </c>
      <c r="BJ95" t="s">
        <v>392</v>
      </c>
      <c r="BK95" t="s">
        <v>392</v>
      </c>
      <c r="BL95" t="s">
        <v>392</v>
      </c>
      <c r="BM95" t="s">
        <v>392</v>
      </c>
      <c r="BN95" t="s">
        <v>392</v>
      </c>
      <c r="BO95" t="s">
        <v>392</v>
      </c>
      <c r="BP95" t="s">
        <v>392</v>
      </c>
      <c r="BQ95" t="s">
        <v>392</v>
      </c>
      <c r="BR95" t="s">
        <v>1159</v>
      </c>
      <c r="BS95" t="s">
        <v>392</v>
      </c>
      <c r="BT95" t="s">
        <v>392</v>
      </c>
      <c r="BU95" t="s">
        <v>392</v>
      </c>
      <c r="BV95" t="s">
        <v>392</v>
      </c>
      <c r="BW95" t="s">
        <v>392</v>
      </c>
      <c r="BX95" t="s">
        <v>392</v>
      </c>
      <c r="BY95" t="s">
        <v>392</v>
      </c>
      <c r="BZ95" t="s">
        <v>392</v>
      </c>
      <c r="CA95" t="s">
        <v>392</v>
      </c>
      <c r="CB95" t="s">
        <v>392</v>
      </c>
      <c r="CC95" t="s">
        <v>392</v>
      </c>
      <c r="CD95" t="s">
        <v>1159</v>
      </c>
      <c r="CE95" t="s">
        <v>392</v>
      </c>
      <c r="CF95" t="s">
        <v>392</v>
      </c>
      <c r="CG95" t="s">
        <v>1159</v>
      </c>
      <c r="CH95" t="s">
        <v>1159</v>
      </c>
      <c r="CI95" t="s">
        <v>1159</v>
      </c>
      <c r="CJ95" t="s">
        <v>392</v>
      </c>
      <c r="CK95" t="s">
        <v>1159</v>
      </c>
      <c r="CL95" t="s">
        <v>1159</v>
      </c>
      <c r="CM95" t="s">
        <v>1159</v>
      </c>
      <c r="CN95" t="s">
        <v>1159</v>
      </c>
      <c r="CO95" t="s">
        <v>1159</v>
      </c>
      <c r="CP95" t="s">
        <v>392</v>
      </c>
      <c r="CQ95" t="s">
        <v>1159</v>
      </c>
    </row>
    <row r="96" spans="1:95">
      <c r="A96" s="360" t="s">
        <v>1079</v>
      </c>
      <c r="B96" s="2" t="s">
        <v>310</v>
      </c>
      <c r="C96" t="s">
        <v>392</v>
      </c>
      <c r="D96" t="s">
        <v>392</v>
      </c>
      <c r="E96" t="s">
        <v>392</v>
      </c>
      <c r="F96" t="s">
        <v>392</v>
      </c>
      <c r="G96" t="s">
        <v>392</v>
      </c>
      <c r="H96" t="s">
        <v>392</v>
      </c>
      <c r="I96" t="s">
        <v>392</v>
      </c>
      <c r="J96" t="s">
        <v>392</v>
      </c>
      <c r="K96" t="s">
        <v>392</v>
      </c>
      <c r="L96" t="s">
        <v>392</v>
      </c>
      <c r="M96" t="s">
        <v>392</v>
      </c>
      <c r="N96" t="s">
        <v>392</v>
      </c>
      <c r="O96" t="s">
        <v>392</v>
      </c>
      <c r="P96" t="s">
        <v>392</v>
      </c>
      <c r="Q96" t="s">
        <v>392</v>
      </c>
      <c r="R96" t="s">
        <v>392</v>
      </c>
      <c r="S96" t="s">
        <v>392</v>
      </c>
      <c r="T96" t="s">
        <v>392</v>
      </c>
      <c r="U96" t="s">
        <v>392</v>
      </c>
      <c r="V96" t="s">
        <v>392</v>
      </c>
      <c r="W96" t="s">
        <v>392</v>
      </c>
      <c r="X96" t="s">
        <v>392</v>
      </c>
      <c r="Y96" t="s">
        <v>392</v>
      </c>
      <c r="Z96" t="s">
        <v>392</v>
      </c>
      <c r="AA96" t="s">
        <v>392</v>
      </c>
      <c r="AB96" t="s">
        <v>392</v>
      </c>
      <c r="AC96" t="s">
        <v>392</v>
      </c>
      <c r="AD96" t="s">
        <v>392</v>
      </c>
      <c r="AE96" t="s">
        <v>392</v>
      </c>
      <c r="AF96" t="s">
        <v>392</v>
      </c>
      <c r="AG96" t="s">
        <v>392</v>
      </c>
      <c r="AH96" t="s">
        <v>392</v>
      </c>
      <c r="AI96" t="s">
        <v>392</v>
      </c>
      <c r="AJ96" t="s">
        <v>392</v>
      </c>
      <c r="AK96" t="s">
        <v>392</v>
      </c>
      <c r="AL96" t="s">
        <v>392</v>
      </c>
      <c r="AM96" t="s">
        <v>392</v>
      </c>
      <c r="AN96" t="s">
        <v>392</v>
      </c>
      <c r="AO96" t="s">
        <v>392</v>
      </c>
      <c r="AP96" t="s">
        <v>392</v>
      </c>
      <c r="AQ96" t="s">
        <v>392</v>
      </c>
      <c r="AR96" t="s">
        <v>392</v>
      </c>
      <c r="AS96" t="s">
        <v>392</v>
      </c>
      <c r="AT96" t="s">
        <v>392</v>
      </c>
      <c r="AU96" t="s">
        <v>392</v>
      </c>
      <c r="AV96" t="s">
        <v>392</v>
      </c>
      <c r="AW96" t="s">
        <v>392</v>
      </c>
      <c r="AX96" t="s">
        <v>392</v>
      </c>
      <c r="AY96" t="s">
        <v>392</v>
      </c>
      <c r="AZ96" t="s">
        <v>392</v>
      </c>
      <c r="BA96" t="s">
        <v>392</v>
      </c>
      <c r="BB96" t="s">
        <v>392</v>
      </c>
      <c r="BC96" t="s">
        <v>392</v>
      </c>
      <c r="BD96" t="s">
        <v>392</v>
      </c>
      <c r="BE96" t="s">
        <v>392</v>
      </c>
      <c r="BF96" t="s">
        <v>392</v>
      </c>
      <c r="BG96" t="s">
        <v>392</v>
      </c>
      <c r="BH96" t="s">
        <v>392</v>
      </c>
      <c r="BI96" t="s">
        <v>392</v>
      </c>
      <c r="BJ96" t="s">
        <v>392</v>
      </c>
      <c r="BK96" t="s">
        <v>392</v>
      </c>
      <c r="BL96" t="s">
        <v>392</v>
      </c>
      <c r="BM96" t="s">
        <v>392</v>
      </c>
      <c r="BN96" t="s">
        <v>392</v>
      </c>
      <c r="BO96" t="s">
        <v>392</v>
      </c>
      <c r="BP96" t="s">
        <v>392</v>
      </c>
      <c r="BQ96" t="s">
        <v>392</v>
      </c>
      <c r="BR96" t="s">
        <v>1159</v>
      </c>
      <c r="BS96" t="s">
        <v>392</v>
      </c>
      <c r="BT96" t="s">
        <v>392</v>
      </c>
      <c r="BU96" t="s">
        <v>392</v>
      </c>
      <c r="BV96" t="s">
        <v>392</v>
      </c>
      <c r="BW96" t="s">
        <v>392</v>
      </c>
      <c r="BX96" t="s">
        <v>392</v>
      </c>
      <c r="BY96" t="s">
        <v>392</v>
      </c>
      <c r="BZ96" t="s">
        <v>392</v>
      </c>
      <c r="CA96" t="s">
        <v>392</v>
      </c>
      <c r="CB96" t="s">
        <v>392</v>
      </c>
      <c r="CC96" t="s">
        <v>392</v>
      </c>
      <c r="CD96" t="s">
        <v>1159</v>
      </c>
      <c r="CE96" t="s">
        <v>392</v>
      </c>
      <c r="CF96" t="s">
        <v>392</v>
      </c>
      <c r="CG96" t="s">
        <v>1159</v>
      </c>
      <c r="CH96" t="s">
        <v>1159</v>
      </c>
      <c r="CI96" t="s">
        <v>1159</v>
      </c>
      <c r="CJ96" t="s">
        <v>392</v>
      </c>
      <c r="CK96" t="s">
        <v>1159</v>
      </c>
      <c r="CL96" t="s">
        <v>1159</v>
      </c>
      <c r="CM96" t="s">
        <v>1159</v>
      </c>
      <c r="CN96" t="s">
        <v>1159</v>
      </c>
      <c r="CO96" t="s">
        <v>1159</v>
      </c>
      <c r="CP96" t="s">
        <v>392</v>
      </c>
      <c r="CQ96" t="s">
        <v>1159</v>
      </c>
    </row>
    <row r="97" spans="1:95">
      <c r="A97" s="360" t="s">
        <v>1080</v>
      </c>
      <c r="B97" s="2" t="s">
        <v>357</v>
      </c>
      <c r="C97" t="s">
        <v>348</v>
      </c>
      <c r="D97" t="s">
        <v>348</v>
      </c>
      <c r="E97" t="s">
        <v>348</v>
      </c>
      <c r="F97" t="s">
        <v>348</v>
      </c>
      <c r="G97" t="s">
        <v>348</v>
      </c>
      <c r="H97" t="s">
        <v>348</v>
      </c>
      <c r="I97" t="s">
        <v>348</v>
      </c>
      <c r="J97" t="s">
        <v>348</v>
      </c>
      <c r="K97" t="s">
        <v>348</v>
      </c>
      <c r="L97" t="s">
        <v>348</v>
      </c>
      <c r="M97" t="s">
        <v>348</v>
      </c>
      <c r="N97" t="s">
        <v>348</v>
      </c>
      <c r="O97" t="s">
        <v>348</v>
      </c>
      <c r="P97" t="s">
        <v>348</v>
      </c>
      <c r="Q97" t="s">
        <v>348</v>
      </c>
      <c r="R97" t="s">
        <v>348</v>
      </c>
      <c r="S97" t="s">
        <v>348</v>
      </c>
      <c r="T97" t="s">
        <v>348</v>
      </c>
      <c r="U97" t="s">
        <v>348</v>
      </c>
      <c r="V97" t="s">
        <v>348</v>
      </c>
      <c r="W97" t="s">
        <v>393</v>
      </c>
      <c r="X97" t="s">
        <v>393</v>
      </c>
      <c r="Y97" t="s">
        <v>393</v>
      </c>
      <c r="Z97" t="s">
        <v>393</v>
      </c>
      <c r="AA97" t="s">
        <v>393</v>
      </c>
      <c r="AB97" t="s">
        <v>393</v>
      </c>
      <c r="AC97" t="s">
        <v>393</v>
      </c>
      <c r="AD97" t="s">
        <v>393</v>
      </c>
      <c r="AE97" t="s">
        <v>393</v>
      </c>
      <c r="AF97" t="s">
        <v>393</v>
      </c>
      <c r="AG97" t="s">
        <v>393</v>
      </c>
      <c r="AH97" t="s">
        <v>393</v>
      </c>
      <c r="AI97" t="s">
        <v>393</v>
      </c>
      <c r="AJ97" t="s">
        <v>393</v>
      </c>
      <c r="AK97" t="s">
        <v>393</v>
      </c>
      <c r="AL97" t="s">
        <v>393</v>
      </c>
      <c r="AM97" t="s">
        <v>393</v>
      </c>
      <c r="AN97" t="s">
        <v>393</v>
      </c>
      <c r="AO97" t="s">
        <v>348</v>
      </c>
      <c r="AP97" t="s">
        <v>348</v>
      </c>
      <c r="AQ97" t="s">
        <v>348</v>
      </c>
      <c r="AR97" t="s">
        <v>348</v>
      </c>
      <c r="AS97" t="s">
        <v>348</v>
      </c>
      <c r="AT97" t="s">
        <v>348</v>
      </c>
      <c r="AU97" t="s">
        <v>348</v>
      </c>
      <c r="AV97" t="s">
        <v>348</v>
      </c>
      <c r="AW97" t="s">
        <v>348</v>
      </c>
      <c r="AX97" t="s">
        <v>348</v>
      </c>
      <c r="AY97" t="s">
        <v>348</v>
      </c>
      <c r="AZ97" t="s">
        <v>348</v>
      </c>
      <c r="BA97" t="s">
        <v>348</v>
      </c>
      <c r="BB97" t="s">
        <v>348</v>
      </c>
      <c r="BC97" t="s">
        <v>348</v>
      </c>
      <c r="BD97" t="s">
        <v>348</v>
      </c>
      <c r="BE97" t="s">
        <v>348</v>
      </c>
      <c r="BF97" t="s">
        <v>348</v>
      </c>
      <c r="BG97" t="s">
        <v>348</v>
      </c>
      <c r="BH97" t="s">
        <v>348</v>
      </c>
      <c r="BI97" t="s">
        <v>348</v>
      </c>
      <c r="BJ97" t="s">
        <v>348</v>
      </c>
      <c r="BK97" t="s">
        <v>348</v>
      </c>
      <c r="BL97" t="s">
        <v>393</v>
      </c>
      <c r="BM97" t="s">
        <v>393</v>
      </c>
      <c r="BN97" t="s">
        <v>348</v>
      </c>
      <c r="BO97" t="s">
        <v>348</v>
      </c>
      <c r="BP97" t="s">
        <v>348</v>
      </c>
      <c r="BQ97" t="s">
        <v>348</v>
      </c>
      <c r="BR97" t="s">
        <v>659</v>
      </c>
      <c r="BS97" t="s">
        <v>348</v>
      </c>
      <c r="BT97" t="s">
        <v>348</v>
      </c>
      <c r="BU97" t="s">
        <v>348</v>
      </c>
      <c r="BV97" t="s">
        <v>348</v>
      </c>
      <c r="BW97" t="s">
        <v>348</v>
      </c>
      <c r="BX97" t="s">
        <v>348</v>
      </c>
      <c r="BY97" t="s">
        <v>348</v>
      </c>
      <c r="BZ97" t="s">
        <v>348</v>
      </c>
      <c r="CA97" t="s">
        <v>348</v>
      </c>
      <c r="CB97" t="s">
        <v>348</v>
      </c>
      <c r="CC97" t="s">
        <v>348</v>
      </c>
      <c r="CD97" t="s">
        <v>659</v>
      </c>
      <c r="CE97" t="s">
        <v>348</v>
      </c>
      <c r="CF97" t="s">
        <v>348</v>
      </c>
      <c r="CG97" t="s">
        <v>659</v>
      </c>
      <c r="CH97" t="s">
        <v>659</v>
      </c>
      <c r="CI97" t="s">
        <v>659</v>
      </c>
      <c r="CJ97" t="s">
        <v>348</v>
      </c>
      <c r="CK97" t="s">
        <v>1454</v>
      </c>
      <c r="CL97" t="s">
        <v>1454</v>
      </c>
      <c r="CM97" t="s">
        <v>1454</v>
      </c>
      <c r="CN97" t="s">
        <v>1454</v>
      </c>
      <c r="CO97" t="s">
        <v>659</v>
      </c>
      <c r="CP97" t="s">
        <v>348</v>
      </c>
      <c r="CQ97" t="s">
        <v>659</v>
      </c>
    </row>
    <row r="98" spans="1:95">
      <c r="A98" s="360" t="s">
        <v>1081</v>
      </c>
      <c r="B98" s="2" t="s">
        <v>358</v>
      </c>
      <c r="C98" t="s">
        <v>348</v>
      </c>
      <c r="D98" t="s">
        <v>348</v>
      </c>
      <c r="E98" t="s">
        <v>348</v>
      </c>
      <c r="F98" t="s">
        <v>348</v>
      </c>
      <c r="G98" t="s">
        <v>348</v>
      </c>
      <c r="H98" t="s">
        <v>348</v>
      </c>
      <c r="I98" t="s">
        <v>348</v>
      </c>
      <c r="J98" t="s">
        <v>348</v>
      </c>
      <c r="K98" t="s">
        <v>348</v>
      </c>
      <c r="L98" t="s">
        <v>348</v>
      </c>
      <c r="M98" t="s">
        <v>348</v>
      </c>
      <c r="N98" t="s">
        <v>348</v>
      </c>
      <c r="O98" t="s">
        <v>348</v>
      </c>
      <c r="P98" t="s">
        <v>348</v>
      </c>
      <c r="Q98" t="s">
        <v>348</v>
      </c>
      <c r="R98" t="s">
        <v>348</v>
      </c>
      <c r="S98" t="s">
        <v>348</v>
      </c>
      <c r="T98" t="s">
        <v>348</v>
      </c>
      <c r="U98" t="s">
        <v>348</v>
      </c>
      <c r="V98" t="s">
        <v>348</v>
      </c>
      <c r="W98" t="s">
        <v>393</v>
      </c>
      <c r="X98" t="s">
        <v>393</v>
      </c>
      <c r="Y98" t="s">
        <v>393</v>
      </c>
      <c r="Z98" t="s">
        <v>393</v>
      </c>
      <c r="AA98" t="s">
        <v>393</v>
      </c>
      <c r="AB98" t="s">
        <v>393</v>
      </c>
      <c r="AC98" t="s">
        <v>393</v>
      </c>
      <c r="AD98" t="s">
        <v>393</v>
      </c>
      <c r="AE98" t="s">
        <v>393</v>
      </c>
      <c r="AF98" t="s">
        <v>393</v>
      </c>
      <c r="AG98" t="s">
        <v>393</v>
      </c>
      <c r="AH98" t="s">
        <v>393</v>
      </c>
      <c r="AI98" t="s">
        <v>393</v>
      </c>
      <c r="AJ98" t="s">
        <v>393</v>
      </c>
      <c r="AK98" t="s">
        <v>393</v>
      </c>
      <c r="AL98" t="s">
        <v>393</v>
      </c>
      <c r="AM98" t="s">
        <v>393</v>
      </c>
      <c r="AN98" t="s">
        <v>393</v>
      </c>
      <c r="AO98" t="s">
        <v>348</v>
      </c>
      <c r="AP98" t="s">
        <v>348</v>
      </c>
      <c r="AQ98" t="s">
        <v>348</v>
      </c>
      <c r="AR98" t="s">
        <v>348</v>
      </c>
      <c r="AS98" t="s">
        <v>348</v>
      </c>
      <c r="AT98" t="s">
        <v>348</v>
      </c>
      <c r="AU98" t="s">
        <v>348</v>
      </c>
      <c r="AV98" t="s">
        <v>348</v>
      </c>
      <c r="AW98" t="s">
        <v>348</v>
      </c>
      <c r="AX98" t="s">
        <v>348</v>
      </c>
      <c r="AY98" t="s">
        <v>348</v>
      </c>
      <c r="AZ98" t="s">
        <v>348</v>
      </c>
      <c r="BA98" t="s">
        <v>348</v>
      </c>
      <c r="BB98" t="s">
        <v>348</v>
      </c>
      <c r="BC98" t="s">
        <v>348</v>
      </c>
      <c r="BD98" t="s">
        <v>348</v>
      </c>
      <c r="BE98" t="s">
        <v>348</v>
      </c>
      <c r="BF98" t="s">
        <v>348</v>
      </c>
      <c r="BG98" t="s">
        <v>348</v>
      </c>
      <c r="BH98" t="s">
        <v>348</v>
      </c>
      <c r="BI98" t="s">
        <v>348</v>
      </c>
      <c r="BJ98" t="s">
        <v>348</v>
      </c>
      <c r="BK98" t="s">
        <v>348</v>
      </c>
      <c r="BL98" t="s">
        <v>393</v>
      </c>
      <c r="BM98" t="s">
        <v>393</v>
      </c>
      <c r="BN98" t="s">
        <v>348</v>
      </c>
      <c r="BO98" t="s">
        <v>348</v>
      </c>
      <c r="BP98" t="s">
        <v>348</v>
      </c>
      <c r="BQ98" t="s">
        <v>348</v>
      </c>
      <c r="BR98" t="s">
        <v>659</v>
      </c>
      <c r="BS98" t="s">
        <v>348</v>
      </c>
      <c r="BT98" t="s">
        <v>348</v>
      </c>
      <c r="BU98" t="s">
        <v>348</v>
      </c>
      <c r="BV98" t="s">
        <v>348</v>
      </c>
      <c r="BW98" t="s">
        <v>348</v>
      </c>
      <c r="BX98" t="s">
        <v>348</v>
      </c>
      <c r="BY98" t="s">
        <v>348</v>
      </c>
      <c r="BZ98" t="s">
        <v>348</v>
      </c>
      <c r="CA98" t="s">
        <v>348</v>
      </c>
      <c r="CB98" t="s">
        <v>348</v>
      </c>
      <c r="CC98" t="s">
        <v>348</v>
      </c>
      <c r="CD98" t="s">
        <v>659</v>
      </c>
      <c r="CE98" t="s">
        <v>348</v>
      </c>
      <c r="CF98" t="s">
        <v>348</v>
      </c>
      <c r="CG98" t="s">
        <v>659</v>
      </c>
      <c r="CH98" t="s">
        <v>659</v>
      </c>
      <c r="CI98" t="s">
        <v>659</v>
      </c>
      <c r="CJ98" t="s">
        <v>348</v>
      </c>
      <c r="CK98" t="s">
        <v>1454</v>
      </c>
      <c r="CL98" t="s">
        <v>1454</v>
      </c>
      <c r="CM98" t="s">
        <v>1454</v>
      </c>
      <c r="CN98" t="s">
        <v>1454</v>
      </c>
      <c r="CO98" t="s">
        <v>659</v>
      </c>
      <c r="CP98" t="s">
        <v>348</v>
      </c>
      <c r="CQ98" t="s">
        <v>659</v>
      </c>
    </row>
    <row r="99" spans="1:95">
      <c r="A99" s="360" t="s">
        <v>1082</v>
      </c>
      <c r="B99" s="2" t="s">
        <v>359</v>
      </c>
      <c r="C99" t="s">
        <v>348</v>
      </c>
      <c r="D99" t="s">
        <v>348</v>
      </c>
      <c r="E99" t="s">
        <v>348</v>
      </c>
      <c r="F99" t="s">
        <v>348</v>
      </c>
      <c r="G99" t="s">
        <v>348</v>
      </c>
      <c r="H99" t="s">
        <v>348</v>
      </c>
      <c r="I99" t="s">
        <v>385</v>
      </c>
      <c r="J99" t="s">
        <v>348</v>
      </c>
      <c r="K99" t="s">
        <v>385</v>
      </c>
      <c r="L99" t="s">
        <v>348</v>
      </c>
      <c r="M99" t="s">
        <v>348</v>
      </c>
      <c r="N99" t="s">
        <v>348</v>
      </c>
      <c r="O99" t="s">
        <v>348</v>
      </c>
      <c r="P99" t="s">
        <v>348</v>
      </c>
      <c r="Q99" t="s">
        <v>348</v>
      </c>
      <c r="R99" t="s">
        <v>348</v>
      </c>
      <c r="S99" t="s">
        <v>348</v>
      </c>
      <c r="T99" t="s">
        <v>348</v>
      </c>
      <c r="U99" t="s">
        <v>348</v>
      </c>
      <c r="V99" t="s">
        <v>348</v>
      </c>
      <c r="W99" t="s">
        <v>348</v>
      </c>
      <c r="X99" t="s">
        <v>348</v>
      </c>
      <c r="Y99" t="s">
        <v>348</v>
      </c>
      <c r="Z99" t="s">
        <v>348</v>
      </c>
      <c r="AA99" t="s">
        <v>385</v>
      </c>
      <c r="AB99" t="s">
        <v>385</v>
      </c>
      <c r="AC99" t="s">
        <v>385</v>
      </c>
      <c r="AD99" t="s">
        <v>385</v>
      </c>
      <c r="AE99" t="s">
        <v>385</v>
      </c>
      <c r="AF99" t="s">
        <v>385</v>
      </c>
      <c r="AG99" t="s">
        <v>385</v>
      </c>
      <c r="AH99" t="s">
        <v>385</v>
      </c>
      <c r="AI99" t="s">
        <v>385</v>
      </c>
      <c r="AJ99" t="s">
        <v>385</v>
      </c>
      <c r="AK99" t="s">
        <v>348</v>
      </c>
      <c r="AL99" t="s">
        <v>348</v>
      </c>
      <c r="AM99" t="s">
        <v>348</v>
      </c>
      <c r="AN99" t="s">
        <v>348</v>
      </c>
      <c r="AO99" t="s">
        <v>385</v>
      </c>
      <c r="AP99" t="s">
        <v>385</v>
      </c>
      <c r="AQ99" t="s">
        <v>348</v>
      </c>
      <c r="AR99" t="s">
        <v>385</v>
      </c>
      <c r="AS99" t="s">
        <v>348</v>
      </c>
      <c r="AT99" t="s">
        <v>348</v>
      </c>
      <c r="AU99" t="s">
        <v>385</v>
      </c>
      <c r="AV99" t="s">
        <v>385</v>
      </c>
      <c r="AW99" t="s">
        <v>385</v>
      </c>
      <c r="AX99" t="s">
        <v>385</v>
      </c>
      <c r="AY99" t="s">
        <v>385</v>
      </c>
      <c r="AZ99" t="s">
        <v>385</v>
      </c>
      <c r="BA99" t="s">
        <v>385</v>
      </c>
      <c r="BB99" t="s">
        <v>385</v>
      </c>
      <c r="BC99" t="s">
        <v>385</v>
      </c>
      <c r="BD99" t="s">
        <v>385</v>
      </c>
      <c r="BE99" t="s">
        <v>385</v>
      </c>
      <c r="BF99" t="s">
        <v>385</v>
      </c>
      <c r="BG99" t="s">
        <v>385</v>
      </c>
      <c r="BH99" t="s">
        <v>348</v>
      </c>
      <c r="BI99" t="s">
        <v>348</v>
      </c>
      <c r="BJ99" t="s">
        <v>348</v>
      </c>
      <c r="BK99" t="s">
        <v>385</v>
      </c>
      <c r="BL99" t="s">
        <v>385</v>
      </c>
      <c r="BM99" t="s">
        <v>385</v>
      </c>
      <c r="BN99" t="s">
        <v>385</v>
      </c>
      <c r="BO99" t="s">
        <v>385</v>
      </c>
      <c r="BP99" t="s">
        <v>385</v>
      </c>
      <c r="BQ99" t="s">
        <v>385</v>
      </c>
      <c r="BR99" t="s">
        <v>659</v>
      </c>
      <c r="BS99" t="s">
        <v>385</v>
      </c>
      <c r="BT99" t="s">
        <v>385</v>
      </c>
      <c r="BU99" t="s">
        <v>348</v>
      </c>
      <c r="BV99" t="s">
        <v>348</v>
      </c>
      <c r="BW99" t="s">
        <v>348</v>
      </c>
      <c r="BX99" t="s">
        <v>348</v>
      </c>
      <c r="BY99" t="s">
        <v>348</v>
      </c>
      <c r="BZ99" t="s">
        <v>348</v>
      </c>
      <c r="CA99" t="s">
        <v>348</v>
      </c>
      <c r="CB99" t="s">
        <v>348</v>
      </c>
      <c r="CC99" t="s">
        <v>348</v>
      </c>
      <c r="CD99" t="s">
        <v>659</v>
      </c>
      <c r="CE99" t="s">
        <v>348</v>
      </c>
      <c r="CF99" t="s">
        <v>348</v>
      </c>
      <c r="CG99" t="s">
        <v>659</v>
      </c>
      <c r="CH99" t="s">
        <v>659</v>
      </c>
      <c r="CI99" t="s">
        <v>659</v>
      </c>
      <c r="CJ99" t="s">
        <v>348</v>
      </c>
      <c r="CK99" t="s">
        <v>659</v>
      </c>
      <c r="CL99" t="s">
        <v>659</v>
      </c>
      <c r="CM99" t="s">
        <v>659</v>
      </c>
      <c r="CN99" t="s">
        <v>659</v>
      </c>
      <c r="CO99" t="s">
        <v>659</v>
      </c>
      <c r="CP99" t="s">
        <v>348</v>
      </c>
      <c r="CQ99" t="s">
        <v>659</v>
      </c>
    </row>
    <row r="100" spans="1:95">
      <c r="A100" s="360" t="s">
        <v>1083</v>
      </c>
      <c r="B100" s="2" t="s">
        <v>360</v>
      </c>
      <c r="C100" t="s">
        <v>348</v>
      </c>
      <c r="D100" t="s">
        <v>348</v>
      </c>
      <c r="E100" t="s">
        <v>348</v>
      </c>
      <c r="F100" t="s">
        <v>348</v>
      </c>
      <c r="G100" t="s">
        <v>348</v>
      </c>
      <c r="H100" t="s">
        <v>348</v>
      </c>
      <c r="I100" t="s">
        <v>348</v>
      </c>
      <c r="J100" t="s">
        <v>348</v>
      </c>
      <c r="K100" t="s">
        <v>348</v>
      </c>
      <c r="L100" t="s">
        <v>348</v>
      </c>
      <c r="M100" t="s">
        <v>348</v>
      </c>
      <c r="N100" t="s">
        <v>348</v>
      </c>
      <c r="O100" t="s">
        <v>348</v>
      </c>
      <c r="P100" t="s">
        <v>348</v>
      </c>
      <c r="Q100" t="s">
        <v>348</v>
      </c>
      <c r="R100" t="s">
        <v>348</v>
      </c>
      <c r="S100" t="s">
        <v>348</v>
      </c>
      <c r="T100" t="s">
        <v>348</v>
      </c>
      <c r="U100" t="s">
        <v>348</v>
      </c>
      <c r="V100" t="s">
        <v>348</v>
      </c>
      <c r="W100" t="s">
        <v>348</v>
      </c>
      <c r="X100" t="s">
        <v>348</v>
      </c>
      <c r="Y100" t="s">
        <v>348</v>
      </c>
      <c r="Z100" t="s">
        <v>348</v>
      </c>
      <c r="AA100" t="s">
        <v>348</v>
      </c>
      <c r="AB100" t="s">
        <v>348</v>
      </c>
      <c r="AC100" t="s">
        <v>348</v>
      </c>
      <c r="AD100" t="s">
        <v>348</v>
      </c>
      <c r="AE100" t="s">
        <v>348</v>
      </c>
      <c r="AF100" t="s">
        <v>348</v>
      </c>
      <c r="AG100" t="s">
        <v>348</v>
      </c>
      <c r="AH100" t="s">
        <v>348</v>
      </c>
      <c r="AI100" t="s">
        <v>348</v>
      </c>
      <c r="AJ100" t="s">
        <v>348</v>
      </c>
      <c r="AK100" t="s">
        <v>348</v>
      </c>
      <c r="AL100" t="s">
        <v>348</v>
      </c>
      <c r="AM100" t="s">
        <v>348</v>
      </c>
      <c r="AN100" t="s">
        <v>348</v>
      </c>
      <c r="AO100" t="s">
        <v>348</v>
      </c>
      <c r="AP100" t="s">
        <v>348</v>
      </c>
      <c r="AQ100" t="s">
        <v>348</v>
      </c>
      <c r="AR100" t="s">
        <v>348</v>
      </c>
      <c r="AS100" t="s">
        <v>348</v>
      </c>
      <c r="AT100" t="s">
        <v>348</v>
      </c>
      <c r="AU100" t="s">
        <v>348</v>
      </c>
      <c r="AV100" t="s">
        <v>348</v>
      </c>
      <c r="AW100" t="s">
        <v>348</v>
      </c>
      <c r="AX100" t="s">
        <v>348</v>
      </c>
      <c r="AY100" t="s">
        <v>348</v>
      </c>
      <c r="AZ100" t="s">
        <v>348</v>
      </c>
      <c r="BA100" t="s">
        <v>348</v>
      </c>
      <c r="BB100" t="s">
        <v>348</v>
      </c>
      <c r="BC100" t="s">
        <v>348</v>
      </c>
      <c r="BD100" t="s">
        <v>348</v>
      </c>
      <c r="BE100" t="s">
        <v>348</v>
      </c>
      <c r="BF100" t="s">
        <v>348</v>
      </c>
      <c r="BG100" t="s">
        <v>348</v>
      </c>
      <c r="BH100" t="s">
        <v>348</v>
      </c>
      <c r="BI100" t="s">
        <v>348</v>
      </c>
      <c r="BJ100" t="s">
        <v>348</v>
      </c>
      <c r="BK100" t="s">
        <v>348</v>
      </c>
      <c r="BL100" t="s">
        <v>348</v>
      </c>
      <c r="BM100" t="s">
        <v>348</v>
      </c>
      <c r="BN100" t="s">
        <v>348</v>
      </c>
      <c r="BO100" t="s">
        <v>348</v>
      </c>
      <c r="BP100" t="s">
        <v>348</v>
      </c>
      <c r="BQ100" t="s">
        <v>348</v>
      </c>
      <c r="BR100" t="s">
        <v>659</v>
      </c>
      <c r="BS100" t="s">
        <v>348</v>
      </c>
      <c r="BT100" t="s">
        <v>348</v>
      </c>
      <c r="BU100" t="s">
        <v>348</v>
      </c>
      <c r="BV100" t="s">
        <v>348</v>
      </c>
      <c r="BW100" t="s">
        <v>348</v>
      </c>
      <c r="BX100" t="s">
        <v>348</v>
      </c>
      <c r="BY100" t="s">
        <v>348</v>
      </c>
      <c r="BZ100" t="s">
        <v>348</v>
      </c>
      <c r="CA100" t="s">
        <v>348</v>
      </c>
      <c r="CB100" t="s">
        <v>348</v>
      </c>
      <c r="CC100" t="s">
        <v>348</v>
      </c>
      <c r="CD100" t="s">
        <v>659</v>
      </c>
      <c r="CE100" t="s">
        <v>348</v>
      </c>
      <c r="CF100" t="s">
        <v>348</v>
      </c>
      <c r="CG100" t="s">
        <v>659</v>
      </c>
      <c r="CH100" t="s">
        <v>659</v>
      </c>
      <c r="CI100" t="s">
        <v>659</v>
      </c>
      <c r="CJ100" t="s">
        <v>348</v>
      </c>
      <c r="CK100" t="s">
        <v>659</v>
      </c>
      <c r="CL100" t="s">
        <v>659</v>
      </c>
      <c r="CM100" t="s">
        <v>659</v>
      </c>
      <c r="CN100" t="s">
        <v>659</v>
      </c>
      <c r="CO100" t="s">
        <v>659</v>
      </c>
      <c r="CP100" t="s">
        <v>348</v>
      </c>
      <c r="CQ100" t="s">
        <v>659</v>
      </c>
    </row>
    <row r="101" spans="1:95">
      <c r="A101" s="360" t="s">
        <v>1084</v>
      </c>
      <c r="B101" s="2" t="s">
        <v>222</v>
      </c>
      <c r="C101" t="s">
        <v>348</v>
      </c>
      <c r="D101" t="s">
        <v>348</v>
      </c>
      <c r="E101" t="s">
        <v>348</v>
      </c>
      <c r="F101" t="s">
        <v>348</v>
      </c>
      <c r="G101" t="s">
        <v>348</v>
      </c>
      <c r="H101" t="s">
        <v>348</v>
      </c>
      <c r="I101" t="s">
        <v>348</v>
      </c>
      <c r="J101" t="s">
        <v>348</v>
      </c>
      <c r="K101" t="s">
        <v>348</v>
      </c>
      <c r="L101" t="s">
        <v>348</v>
      </c>
      <c r="M101" t="s">
        <v>348</v>
      </c>
      <c r="N101" t="s">
        <v>348</v>
      </c>
      <c r="O101" t="s">
        <v>348</v>
      </c>
      <c r="P101" t="s">
        <v>348</v>
      </c>
      <c r="Q101" t="s">
        <v>348</v>
      </c>
      <c r="R101" t="s">
        <v>348</v>
      </c>
      <c r="S101" t="s">
        <v>348</v>
      </c>
      <c r="T101" t="s">
        <v>348</v>
      </c>
      <c r="U101" t="s">
        <v>348</v>
      </c>
      <c r="V101" t="s">
        <v>348</v>
      </c>
      <c r="W101" t="s">
        <v>348</v>
      </c>
      <c r="X101" t="s">
        <v>348</v>
      </c>
      <c r="Y101" t="s">
        <v>348</v>
      </c>
      <c r="Z101" t="s">
        <v>348</v>
      </c>
      <c r="AA101" t="s">
        <v>348</v>
      </c>
      <c r="AB101" t="s">
        <v>348</v>
      </c>
      <c r="AC101" t="s">
        <v>348</v>
      </c>
      <c r="AD101" t="s">
        <v>348</v>
      </c>
      <c r="AE101" t="s">
        <v>348</v>
      </c>
      <c r="AF101" t="s">
        <v>348</v>
      </c>
      <c r="AG101" t="s">
        <v>348</v>
      </c>
      <c r="AH101" t="s">
        <v>348</v>
      </c>
      <c r="AI101" t="s">
        <v>348</v>
      </c>
      <c r="AJ101" t="s">
        <v>348</v>
      </c>
      <c r="AK101" t="s">
        <v>348</v>
      </c>
      <c r="AL101" t="s">
        <v>348</v>
      </c>
      <c r="AM101" t="s">
        <v>348</v>
      </c>
      <c r="AN101" t="s">
        <v>348</v>
      </c>
      <c r="AO101" t="s">
        <v>348</v>
      </c>
      <c r="AP101" t="s">
        <v>348</v>
      </c>
      <c r="AQ101" t="s">
        <v>348</v>
      </c>
      <c r="AR101" t="s">
        <v>348</v>
      </c>
      <c r="AS101" t="s">
        <v>348</v>
      </c>
      <c r="AT101" t="s">
        <v>348</v>
      </c>
      <c r="AU101" t="s">
        <v>348</v>
      </c>
      <c r="AV101" t="s">
        <v>348</v>
      </c>
      <c r="AW101" t="s">
        <v>348</v>
      </c>
      <c r="AX101" t="s">
        <v>348</v>
      </c>
      <c r="AY101" t="s">
        <v>348</v>
      </c>
      <c r="AZ101" t="s">
        <v>348</v>
      </c>
      <c r="BA101" t="s">
        <v>348</v>
      </c>
      <c r="BB101" t="s">
        <v>348</v>
      </c>
      <c r="BC101" t="s">
        <v>348</v>
      </c>
      <c r="BD101" t="s">
        <v>348</v>
      </c>
      <c r="BE101" t="s">
        <v>348</v>
      </c>
      <c r="BF101" t="s">
        <v>348</v>
      </c>
      <c r="BG101" t="s">
        <v>348</v>
      </c>
      <c r="BH101" t="s">
        <v>348</v>
      </c>
      <c r="BI101" t="s">
        <v>348</v>
      </c>
      <c r="BJ101" t="s">
        <v>348</v>
      </c>
      <c r="BK101" t="s">
        <v>348</v>
      </c>
      <c r="BL101" t="s">
        <v>348</v>
      </c>
      <c r="BM101" t="s">
        <v>348</v>
      </c>
      <c r="BN101" t="s">
        <v>348</v>
      </c>
      <c r="BO101" t="s">
        <v>348</v>
      </c>
      <c r="BP101" t="s">
        <v>348</v>
      </c>
      <c r="BQ101" t="s">
        <v>348</v>
      </c>
      <c r="BR101" t="s">
        <v>659</v>
      </c>
      <c r="BS101" t="s">
        <v>348</v>
      </c>
      <c r="BT101" t="s">
        <v>348</v>
      </c>
      <c r="BU101" t="s">
        <v>348</v>
      </c>
      <c r="BV101" t="s">
        <v>348</v>
      </c>
      <c r="BW101" t="s">
        <v>348</v>
      </c>
      <c r="BX101" t="s">
        <v>348</v>
      </c>
      <c r="BY101" t="s">
        <v>348</v>
      </c>
      <c r="BZ101" t="s">
        <v>348</v>
      </c>
      <c r="CA101" t="s">
        <v>348</v>
      </c>
      <c r="CB101" t="s">
        <v>348</v>
      </c>
      <c r="CC101" t="s">
        <v>348</v>
      </c>
      <c r="CD101" t="s">
        <v>659</v>
      </c>
      <c r="CE101" t="s">
        <v>348</v>
      </c>
      <c r="CF101" t="s">
        <v>348</v>
      </c>
      <c r="CG101" t="s">
        <v>659</v>
      </c>
      <c r="CH101" t="s">
        <v>659</v>
      </c>
      <c r="CI101" t="s">
        <v>659</v>
      </c>
      <c r="CJ101" t="s">
        <v>348</v>
      </c>
      <c r="CK101" t="s">
        <v>659</v>
      </c>
      <c r="CL101" t="s">
        <v>659</v>
      </c>
      <c r="CM101" t="s">
        <v>659</v>
      </c>
      <c r="CN101" t="s">
        <v>659</v>
      </c>
      <c r="CO101" t="s">
        <v>659</v>
      </c>
      <c r="CP101" t="s">
        <v>348</v>
      </c>
      <c r="CQ101" t="s">
        <v>659</v>
      </c>
    </row>
    <row r="102" spans="1:95">
      <c r="A102" s="360" t="s">
        <v>1085</v>
      </c>
      <c r="B102" s="2" t="s">
        <v>223</v>
      </c>
      <c r="C102" t="s">
        <v>348</v>
      </c>
      <c r="D102" t="s">
        <v>348</v>
      </c>
      <c r="E102" t="s">
        <v>348</v>
      </c>
      <c r="F102" t="s">
        <v>348</v>
      </c>
      <c r="G102" t="s">
        <v>348</v>
      </c>
      <c r="H102" t="s">
        <v>348</v>
      </c>
      <c r="I102" t="s">
        <v>348</v>
      </c>
      <c r="J102" t="s">
        <v>348</v>
      </c>
      <c r="K102" t="s">
        <v>348</v>
      </c>
      <c r="L102" t="s">
        <v>348</v>
      </c>
      <c r="M102" t="s">
        <v>348</v>
      </c>
      <c r="N102" t="s">
        <v>348</v>
      </c>
      <c r="O102" t="s">
        <v>348</v>
      </c>
      <c r="P102" t="s">
        <v>348</v>
      </c>
      <c r="Q102" t="s">
        <v>348</v>
      </c>
      <c r="R102" t="s">
        <v>348</v>
      </c>
      <c r="S102" t="s">
        <v>348</v>
      </c>
      <c r="T102" t="s">
        <v>348</v>
      </c>
      <c r="U102" t="s">
        <v>348</v>
      </c>
      <c r="V102" t="s">
        <v>348</v>
      </c>
      <c r="W102" t="s">
        <v>348</v>
      </c>
      <c r="X102" t="s">
        <v>348</v>
      </c>
      <c r="Y102" t="s">
        <v>348</v>
      </c>
      <c r="Z102" t="s">
        <v>348</v>
      </c>
      <c r="AA102" t="s">
        <v>348</v>
      </c>
      <c r="AB102" t="s">
        <v>348</v>
      </c>
      <c r="AC102" t="s">
        <v>348</v>
      </c>
      <c r="AD102" t="s">
        <v>348</v>
      </c>
      <c r="AE102" t="s">
        <v>348</v>
      </c>
      <c r="AF102" t="s">
        <v>348</v>
      </c>
      <c r="AG102" t="s">
        <v>348</v>
      </c>
      <c r="AH102" t="s">
        <v>348</v>
      </c>
      <c r="AI102" t="s">
        <v>348</v>
      </c>
      <c r="AJ102" t="s">
        <v>348</v>
      </c>
      <c r="AK102" t="s">
        <v>348</v>
      </c>
      <c r="AL102" t="s">
        <v>348</v>
      </c>
      <c r="AM102" t="s">
        <v>348</v>
      </c>
      <c r="AN102" t="s">
        <v>348</v>
      </c>
      <c r="AO102" t="s">
        <v>348</v>
      </c>
      <c r="AP102" t="s">
        <v>348</v>
      </c>
      <c r="AQ102" t="s">
        <v>348</v>
      </c>
      <c r="AR102" t="s">
        <v>348</v>
      </c>
      <c r="AS102" t="s">
        <v>348</v>
      </c>
      <c r="AT102" t="s">
        <v>348</v>
      </c>
      <c r="AU102" t="s">
        <v>348</v>
      </c>
      <c r="AV102" t="s">
        <v>348</v>
      </c>
      <c r="AW102" t="s">
        <v>348</v>
      </c>
      <c r="AX102" t="s">
        <v>348</v>
      </c>
      <c r="AY102" t="s">
        <v>348</v>
      </c>
      <c r="AZ102" t="s">
        <v>348</v>
      </c>
      <c r="BA102" t="s">
        <v>348</v>
      </c>
      <c r="BB102" t="s">
        <v>348</v>
      </c>
      <c r="BC102" t="s">
        <v>348</v>
      </c>
      <c r="BD102" t="s">
        <v>348</v>
      </c>
      <c r="BE102" t="s">
        <v>348</v>
      </c>
      <c r="BF102" t="s">
        <v>348</v>
      </c>
      <c r="BG102" t="s">
        <v>348</v>
      </c>
      <c r="BH102" t="s">
        <v>348</v>
      </c>
      <c r="BI102" t="s">
        <v>348</v>
      </c>
      <c r="BJ102" t="s">
        <v>348</v>
      </c>
      <c r="BK102" t="s">
        <v>348</v>
      </c>
      <c r="BL102" t="s">
        <v>348</v>
      </c>
      <c r="BM102" t="s">
        <v>348</v>
      </c>
      <c r="BN102" t="s">
        <v>348</v>
      </c>
      <c r="BO102" t="s">
        <v>348</v>
      </c>
      <c r="BP102" t="s">
        <v>348</v>
      </c>
      <c r="BQ102" t="s">
        <v>348</v>
      </c>
      <c r="BR102" t="s">
        <v>659</v>
      </c>
      <c r="BS102" t="s">
        <v>348</v>
      </c>
      <c r="BT102" t="s">
        <v>348</v>
      </c>
      <c r="BU102" t="s">
        <v>348</v>
      </c>
      <c r="BV102" t="s">
        <v>348</v>
      </c>
      <c r="BW102" t="s">
        <v>348</v>
      </c>
      <c r="BX102" t="s">
        <v>348</v>
      </c>
      <c r="BY102" t="s">
        <v>348</v>
      </c>
      <c r="BZ102" t="s">
        <v>348</v>
      </c>
      <c r="CA102" t="s">
        <v>348</v>
      </c>
      <c r="CB102" t="s">
        <v>348</v>
      </c>
      <c r="CC102" t="s">
        <v>348</v>
      </c>
      <c r="CD102" t="s">
        <v>659</v>
      </c>
      <c r="CE102" t="s">
        <v>348</v>
      </c>
      <c r="CF102" t="s">
        <v>348</v>
      </c>
      <c r="CG102" t="s">
        <v>659</v>
      </c>
      <c r="CH102" t="s">
        <v>659</v>
      </c>
      <c r="CI102" t="s">
        <v>659</v>
      </c>
      <c r="CJ102" t="s">
        <v>348</v>
      </c>
      <c r="CK102" t="s">
        <v>659</v>
      </c>
      <c r="CL102" t="s">
        <v>659</v>
      </c>
      <c r="CM102" t="s">
        <v>659</v>
      </c>
      <c r="CN102" t="s">
        <v>659</v>
      </c>
      <c r="CO102" t="s">
        <v>659</v>
      </c>
      <c r="CP102" t="s">
        <v>348</v>
      </c>
      <c r="CQ102" t="s">
        <v>659</v>
      </c>
    </row>
    <row r="103" spans="1:95">
      <c r="A103" s="360" t="s">
        <v>1086</v>
      </c>
      <c r="B103" s="2" t="s">
        <v>224</v>
      </c>
      <c r="C103" t="s">
        <v>348</v>
      </c>
      <c r="D103" t="s">
        <v>348</v>
      </c>
      <c r="E103" t="s">
        <v>348</v>
      </c>
      <c r="F103" t="s">
        <v>348</v>
      </c>
      <c r="G103" t="s">
        <v>348</v>
      </c>
      <c r="H103" t="s">
        <v>348</v>
      </c>
      <c r="I103" t="s">
        <v>348</v>
      </c>
      <c r="J103" t="s">
        <v>348</v>
      </c>
      <c r="K103" t="s">
        <v>348</v>
      </c>
      <c r="L103" t="s">
        <v>348</v>
      </c>
      <c r="M103" t="s">
        <v>348</v>
      </c>
      <c r="N103" t="s">
        <v>348</v>
      </c>
      <c r="O103" t="s">
        <v>348</v>
      </c>
      <c r="P103" t="s">
        <v>348</v>
      </c>
      <c r="Q103" t="s">
        <v>348</v>
      </c>
      <c r="R103" t="s">
        <v>348</v>
      </c>
      <c r="S103" t="s">
        <v>348</v>
      </c>
      <c r="T103" t="s">
        <v>348</v>
      </c>
      <c r="U103" t="s">
        <v>348</v>
      </c>
      <c r="V103" t="s">
        <v>348</v>
      </c>
      <c r="W103" t="s">
        <v>348</v>
      </c>
      <c r="X103" t="s">
        <v>348</v>
      </c>
      <c r="Y103" t="s">
        <v>348</v>
      </c>
      <c r="Z103" t="s">
        <v>348</v>
      </c>
      <c r="AA103" t="s">
        <v>348</v>
      </c>
      <c r="AB103" t="s">
        <v>348</v>
      </c>
      <c r="AC103" t="s">
        <v>348</v>
      </c>
      <c r="AD103" t="s">
        <v>348</v>
      </c>
      <c r="AE103" t="s">
        <v>348</v>
      </c>
      <c r="AF103" t="s">
        <v>348</v>
      </c>
      <c r="AG103" t="s">
        <v>348</v>
      </c>
      <c r="AH103" t="s">
        <v>348</v>
      </c>
      <c r="AI103" t="s">
        <v>348</v>
      </c>
      <c r="AJ103" t="s">
        <v>348</v>
      </c>
      <c r="AK103" t="s">
        <v>348</v>
      </c>
      <c r="AL103" t="s">
        <v>348</v>
      </c>
      <c r="AM103" t="s">
        <v>348</v>
      </c>
      <c r="AN103" t="s">
        <v>348</v>
      </c>
      <c r="AO103" t="s">
        <v>348</v>
      </c>
      <c r="AP103" t="s">
        <v>348</v>
      </c>
      <c r="AQ103" t="s">
        <v>348</v>
      </c>
      <c r="AR103" t="s">
        <v>348</v>
      </c>
      <c r="AS103" t="s">
        <v>348</v>
      </c>
      <c r="AT103" t="s">
        <v>348</v>
      </c>
      <c r="AU103" t="s">
        <v>348</v>
      </c>
      <c r="AV103" t="s">
        <v>348</v>
      </c>
      <c r="AW103" t="s">
        <v>348</v>
      </c>
      <c r="AX103" t="s">
        <v>348</v>
      </c>
      <c r="AY103" t="s">
        <v>348</v>
      </c>
      <c r="AZ103" t="s">
        <v>348</v>
      </c>
      <c r="BA103" t="s">
        <v>348</v>
      </c>
      <c r="BB103" t="s">
        <v>348</v>
      </c>
      <c r="BC103" t="s">
        <v>348</v>
      </c>
      <c r="BD103" t="s">
        <v>348</v>
      </c>
      <c r="BE103" t="s">
        <v>348</v>
      </c>
      <c r="BF103" t="s">
        <v>348</v>
      </c>
      <c r="BG103" t="s">
        <v>348</v>
      </c>
      <c r="BH103" t="s">
        <v>348</v>
      </c>
      <c r="BI103" t="s">
        <v>348</v>
      </c>
      <c r="BJ103" t="s">
        <v>348</v>
      </c>
      <c r="BK103" t="s">
        <v>348</v>
      </c>
      <c r="BL103" t="s">
        <v>348</v>
      </c>
      <c r="BM103" t="s">
        <v>348</v>
      </c>
      <c r="BN103" t="s">
        <v>348</v>
      </c>
      <c r="BO103" t="s">
        <v>348</v>
      </c>
      <c r="BP103" t="s">
        <v>348</v>
      </c>
      <c r="BQ103" t="s">
        <v>348</v>
      </c>
      <c r="BR103" t="s">
        <v>659</v>
      </c>
      <c r="BS103" t="s">
        <v>348</v>
      </c>
      <c r="BT103" t="s">
        <v>348</v>
      </c>
      <c r="BU103" t="s">
        <v>348</v>
      </c>
      <c r="BV103" t="s">
        <v>348</v>
      </c>
      <c r="BW103" t="s">
        <v>348</v>
      </c>
      <c r="BX103" t="s">
        <v>348</v>
      </c>
      <c r="BY103" t="s">
        <v>348</v>
      </c>
      <c r="BZ103" t="s">
        <v>348</v>
      </c>
      <c r="CA103" t="s">
        <v>348</v>
      </c>
      <c r="CB103" t="s">
        <v>348</v>
      </c>
      <c r="CC103" t="s">
        <v>348</v>
      </c>
      <c r="CD103" t="s">
        <v>659</v>
      </c>
      <c r="CE103" t="s">
        <v>348</v>
      </c>
      <c r="CF103" t="s">
        <v>348</v>
      </c>
      <c r="CG103" t="s">
        <v>659</v>
      </c>
      <c r="CH103" t="s">
        <v>659</v>
      </c>
      <c r="CI103" t="s">
        <v>659</v>
      </c>
      <c r="CJ103" t="s">
        <v>348</v>
      </c>
      <c r="CK103" t="s">
        <v>659</v>
      </c>
      <c r="CL103" t="s">
        <v>659</v>
      </c>
      <c r="CM103" t="s">
        <v>659</v>
      </c>
      <c r="CN103" t="s">
        <v>659</v>
      </c>
      <c r="CO103" t="s">
        <v>659</v>
      </c>
      <c r="CP103" t="s">
        <v>348</v>
      </c>
      <c r="CQ103" t="s">
        <v>659</v>
      </c>
    </row>
    <row r="104" spans="1:95">
      <c r="A104" s="360" t="s">
        <v>1087</v>
      </c>
      <c r="B104" s="2" t="s">
        <v>225</v>
      </c>
      <c r="C104" t="s">
        <v>348</v>
      </c>
      <c r="D104" t="s">
        <v>348</v>
      </c>
      <c r="E104" t="s">
        <v>348</v>
      </c>
      <c r="F104" t="s">
        <v>348</v>
      </c>
      <c r="G104" t="s">
        <v>348</v>
      </c>
      <c r="H104" t="s">
        <v>348</v>
      </c>
      <c r="I104" t="s">
        <v>348</v>
      </c>
      <c r="J104" t="s">
        <v>348</v>
      </c>
      <c r="K104" t="s">
        <v>348</v>
      </c>
      <c r="L104" t="s">
        <v>348</v>
      </c>
      <c r="M104" t="s">
        <v>348</v>
      </c>
      <c r="N104" t="s">
        <v>348</v>
      </c>
      <c r="O104" t="s">
        <v>348</v>
      </c>
      <c r="P104" t="s">
        <v>348</v>
      </c>
      <c r="Q104" t="s">
        <v>348</v>
      </c>
      <c r="R104" t="s">
        <v>348</v>
      </c>
      <c r="S104" t="s">
        <v>348</v>
      </c>
      <c r="T104" t="s">
        <v>348</v>
      </c>
      <c r="U104" t="s">
        <v>348</v>
      </c>
      <c r="V104" t="s">
        <v>348</v>
      </c>
      <c r="W104" t="s">
        <v>348</v>
      </c>
      <c r="X104" t="s">
        <v>348</v>
      </c>
      <c r="Y104" t="s">
        <v>348</v>
      </c>
      <c r="Z104" t="s">
        <v>348</v>
      </c>
      <c r="AA104" t="s">
        <v>348</v>
      </c>
      <c r="AB104" t="s">
        <v>348</v>
      </c>
      <c r="AC104" t="s">
        <v>348</v>
      </c>
      <c r="AD104" t="s">
        <v>348</v>
      </c>
      <c r="AE104" t="s">
        <v>348</v>
      </c>
      <c r="AF104" t="s">
        <v>348</v>
      </c>
      <c r="AG104" t="s">
        <v>348</v>
      </c>
      <c r="AH104" t="s">
        <v>348</v>
      </c>
      <c r="AI104" t="s">
        <v>348</v>
      </c>
      <c r="AJ104" t="s">
        <v>348</v>
      </c>
      <c r="AK104" t="s">
        <v>348</v>
      </c>
      <c r="AL104" t="s">
        <v>348</v>
      </c>
      <c r="AM104" t="s">
        <v>348</v>
      </c>
      <c r="AN104" t="s">
        <v>348</v>
      </c>
      <c r="AO104" t="s">
        <v>348</v>
      </c>
      <c r="AP104" t="s">
        <v>348</v>
      </c>
      <c r="AQ104" t="s">
        <v>348</v>
      </c>
      <c r="AR104" t="s">
        <v>348</v>
      </c>
      <c r="AS104" t="s">
        <v>348</v>
      </c>
      <c r="AT104" t="s">
        <v>348</v>
      </c>
      <c r="AU104" t="s">
        <v>348</v>
      </c>
      <c r="AV104" t="s">
        <v>348</v>
      </c>
      <c r="AW104" t="s">
        <v>348</v>
      </c>
      <c r="AX104" t="s">
        <v>348</v>
      </c>
      <c r="AY104" t="s">
        <v>348</v>
      </c>
      <c r="AZ104" t="s">
        <v>348</v>
      </c>
      <c r="BA104" t="s">
        <v>348</v>
      </c>
      <c r="BB104" t="s">
        <v>348</v>
      </c>
      <c r="BC104" t="s">
        <v>348</v>
      </c>
      <c r="BD104" t="s">
        <v>348</v>
      </c>
      <c r="BE104" t="s">
        <v>348</v>
      </c>
      <c r="BF104" t="s">
        <v>348</v>
      </c>
      <c r="BG104" t="s">
        <v>348</v>
      </c>
      <c r="BH104" t="s">
        <v>348</v>
      </c>
      <c r="BI104" t="s">
        <v>348</v>
      </c>
      <c r="BJ104" t="s">
        <v>348</v>
      </c>
      <c r="BK104" t="s">
        <v>348</v>
      </c>
      <c r="BL104" t="s">
        <v>348</v>
      </c>
      <c r="BM104" t="s">
        <v>348</v>
      </c>
      <c r="BN104" t="s">
        <v>348</v>
      </c>
      <c r="BO104" t="s">
        <v>348</v>
      </c>
      <c r="BP104" t="s">
        <v>348</v>
      </c>
      <c r="BQ104" t="s">
        <v>348</v>
      </c>
      <c r="BR104" t="s">
        <v>659</v>
      </c>
      <c r="BS104" t="s">
        <v>348</v>
      </c>
      <c r="BT104" t="s">
        <v>348</v>
      </c>
      <c r="BU104" t="s">
        <v>348</v>
      </c>
      <c r="BV104" t="s">
        <v>348</v>
      </c>
      <c r="BW104" t="s">
        <v>348</v>
      </c>
      <c r="BX104" t="s">
        <v>348</v>
      </c>
      <c r="BY104" t="s">
        <v>348</v>
      </c>
      <c r="BZ104" t="s">
        <v>348</v>
      </c>
      <c r="CA104" t="s">
        <v>348</v>
      </c>
      <c r="CB104" t="s">
        <v>348</v>
      </c>
      <c r="CC104" t="s">
        <v>348</v>
      </c>
      <c r="CD104" t="s">
        <v>659</v>
      </c>
      <c r="CE104" t="s">
        <v>348</v>
      </c>
      <c r="CF104" t="s">
        <v>348</v>
      </c>
      <c r="CG104" t="s">
        <v>659</v>
      </c>
      <c r="CH104" t="s">
        <v>659</v>
      </c>
      <c r="CI104" t="s">
        <v>659</v>
      </c>
      <c r="CJ104" t="s">
        <v>348</v>
      </c>
      <c r="CK104" t="s">
        <v>659</v>
      </c>
      <c r="CL104" t="s">
        <v>659</v>
      </c>
      <c r="CM104" t="s">
        <v>659</v>
      </c>
      <c r="CN104" t="s">
        <v>659</v>
      </c>
      <c r="CO104" t="s">
        <v>659</v>
      </c>
      <c r="CP104" t="s">
        <v>348</v>
      </c>
      <c r="CQ104" t="s">
        <v>659</v>
      </c>
    </row>
    <row r="105" spans="1:95">
      <c r="A105" s="360" t="s">
        <v>1088</v>
      </c>
      <c r="B105" s="2" t="s">
        <v>226</v>
      </c>
      <c r="C105" t="s">
        <v>348</v>
      </c>
      <c r="D105" t="s">
        <v>348</v>
      </c>
      <c r="E105" t="s">
        <v>348</v>
      </c>
      <c r="F105" t="s">
        <v>348</v>
      </c>
      <c r="G105" t="s">
        <v>348</v>
      </c>
      <c r="H105" t="s">
        <v>348</v>
      </c>
      <c r="I105" t="s">
        <v>348</v>
      </c>
      <c r="J105" t="s">
        <v>348</v>
      </c>
      <c r="K105" t="s">
        <v>348</v>
      </c>
      <c r="L105" t="s">
        <v>348</v>
      </c>
      <c r="M105" t="s">
        <v>348</v>
      </c>
      <c r="N105" t="s">
        <v>348</v>
      </c>
      <c r="O105" t="s">
        <v>348</v>
      </c>
      <c r="P105" t="s">
        <v>348</v>
      </c>
      <c r="Q105" t="s">
        <v>348</v>
      </c>
      <c r="R105" t="s">
        <v>348</v>
      </c>
      <c r="S105" t="s">
        <v>348</v>
      </c>
      <c r="T105" t="s">
        <v>348</v>
      </c>
      <c r="U105" t="s">
        <v>348</v>
      </c>
      <c r="V105" t="s">
        <v>348</v>
      </c>
      <c r="W105" t="s">
        <v>348</v>
      </c>
      <c r="X105" t="s">
        <v>348</v>
      </c>
      <c r="Y105" t="s">
        <v>348</v>
      </c>
      <c r="Z105" t="s">
        <v>348</v>
      </c>
      <c r="AA105" t="s">
        <v>348</v>
      </c>
      <c r="AB105" t="s">
        <v>348</v>
      </c>
      <c r="AC105" t="s">
        <v>348</v>
      </c>
      <c r="AD105" t="s">
        <v>348</v>
      </c>
      <c r="AE105" t="s">
        <v>348</v>
      </c>
      <c r="AF105" t="s">
        <v>348</v>
      </c>
      <c r="AG105" t="s">
        <v>348</v>
      </c>
      <c r="AH105" t="s">
        <v>348</v>
      </c>
      <c r="AI105" t="s">
        <v>348</v>
      </c>
      <c r="AJ105" t="s">
        <v>348</v>
      </c>
      <c r="AK105" t="s">
        <v>348</v>
      </c>
      <c r="AL105" t="s">
        <v>348</v>
      </c>
      <c r="AM105" t="s">
        <v>348</v>
      </c>
      <c r="AN105" t="s">
        <v>348</v>
      </c>
      <c r="AO105" t="s">
        <v>348</v>
      </c>
      <c r="AP105" t="s">
        <v>348</v>
      </c>
      <c r="AQ105" t="s">
        <v>348</v>
      </c>
      <c r="AR105" t="s">
        <v>348</v>
      </c>
      <c r="AS105" t="s">
        <v>348</v>
      </c>
      <c r="AT105" t="s">
        <v>348</v>
      </c>
      <c r="AU105" t="s">
        <v>348</v>
      </c>
      <c r="AV105" t="s">
        <v>348</v>
      </c>
      <c r="AW105" t="s">
        <v>348</v>
      </c>
      <c r="AX105" t="s">
        <v>348</v>
      </c>
      <c r="AY105" t="s">
        <v>348</v>
      </c>
      <c r="AZ105" t="s">
        <v>348</v>
      </c>
      <c r="BA105" t="s">
        <v>348</v>
      </c>
      <c r="BB105" t="s">
        <v>348</v>
      </c>
      <c r="BC105" t="s">
        <v>348</v>
      </c>
      <c r="BD105" t="s">
        <v>348</v>
      </c>
      <c r="BE105" t="s">
        <v>348</v>
      </c>
      <c r="BF105" t="s">
        <v>348</v>
      </c>
      <c r="BG105" t="s">
        <v>348</v>
      </c>
      <c r="BH105" t="s">
        <v>348</v>
      </c>
      <c r="BI105" t="s">
        <v>348</v>
      </c>
      <c r="BJ105" t="s">
        <v>348</v>
      </c>
      <c r="BK105" t="s">
        <v>348</v>
      </c>
      <c r="BL105" t="s">
        <v>348</v>
      </c>
      <c r="BM105" t="s">
        <v>348</v>
      </c>
      <c r="BN105" t="s">
        <v>348</v>
      </c>
      <c r="BO105" t="s">
        <v>348</v>
      </c>
      <c r="BP105" t="s">
        <v>348</v>
      </c>
      <c r="BQ105" t="s">
        <v>348</v>
      </c>
      <c r="BR105" t="s">
        <v>659</v>
      </c>
      <c r="BS105" t="s">
        <v>348</v>
      </c>
      <c r="BT105" t="s">
        <v>348</v>
      </c>
      <c r="BU105" t="s">
        <v>348</v>
      </c>
      <c r="BV105" t="s">
        <v>348</v>
      </c>
      <c r="BW105" t="s">
        <v>348</v>
      </c>
      <c r="BX105" t="s">
        <v>348</v>
      </c>
      <c r="BY105" t="s">
        <v>348</v>
      </c>
      <c r="BZ105" t="s">
        <v>348</v>
      </c>
      <c r="CA105" t="s">
        <v>348</v>
      </c>
      <c r="CB105" t="s">
        <v>348</v>
      </c>
      <c r="CC105" t="s">
        <v>348</v>
      </c>
      <c r="CD105" t="s">
        <v>659</v>
      </c>
      <c r="CE105" t="s">
        <v>348</v>
      </c>
      <c r="CF105" t="s">
        <v>348</v>
      </c>
      <c r="CG105" t="s">
        <v>659</v>
      </c>
      <c r="CH105" t="s">
        <v>659</v>
      </c>
      <c r="CI105" t="s">
        <v>659</v>
      </c>
      <c r="CJ105" t="s">
        <v>348</v>
      </c>
      <c r="CK105" t="s">
        <v>659</v>
      </c>
      <c r="CL105" t="s">
        <v>659</v>
      </c>
      <c r="CM105" t="s">
        <v>659</v>
      </c>
      <c r="CN105" t="s">
        <v>659</v>
      </c>
      <c r="CO105" t="s">
        <v>659</v>
      </c>
      <c r="CP105" t="s">
        <v>348</v>
      </c>
      <c r="CQ105" t="s">
        <v>659</v>
      </c>
    </row>
    <row r="106" spans="1:95">
      <c r="A106" s="360" t="s">
        <v>1089</v>
      </c>
      <c r="B106" s="2" t="s">
        <v>227</v>
      </c>
      <c r="C106" t="s">
        <v>348</v>
      </c>
      <c r="D106" t="s">
        <v>348</v>
      </c>
      <c r="E106" t="s">
        <v>348</v>
      </c>
      <c r="F106" t="s">
        <v>348</v>
      </c>
      <c r="G106" t="s">
        <v>348</v>
      </c>
      <c r="H106" t="s">
        <v>348</v>
      </c>
      <c r="I106" t="s">
        <v>348</v>
      </c>
      <c r="J106" t="s">
        <v>348</v>
      </c>
      <c r="K106" t="s">
        <v>348</v>
      </c>
      <c r="L106" t="s">
        <v>348</v>
      </c>
      <c r="M106" t="s">
        <v>348</v>
      </c>
      <c r="N106" t="s">
        <v>348</v>
      </c>
      <c r="O106" t="s">
        <v>348</v>
      </c>
      <c r="P106" t="s">
        <v>348</v>
      </c>
      <c r="Q106" t="s">
        <v>348</v>
      </c>
      <c r="R106" t="s">
        <v>348</v>
      </c>
      <c r="S106" t="s">
        <v>348</v>
      </c>
      <c r="T106" t="s">
        <v>348</v>
      </c>
      <c r="U106" t="s">
        <v>348</v>
      </c>
      <c r="V106" t="s">
        <v>348</v>
      </c>
      <c r="W106" t="s">
        <v>348</v>
      </c>
      <c r="X106" t="s">
        <v>348</v>
      </c>
      <c r="Y106" t="s">
        <v>348</v>
      </c>
      <c r="Z106" t="s">
        <v>348</v>
      </c>
      <c r="AA106" t="s">
        <v>348</v>
      </c>
      <c r="AB106" t="s">
        <v>348</v>
      </c>
      <c r="AC106" t="s">
        <v>348</v>
      </c>
      <c r="AD106" t="s">
        <v>348</v>
      </c>
      <c r="AE106" t="s">
        <v>348</v>
      </c>
      <c r="AF106" t="s">
        <v>348</v>
      </c>
      <c r="AG106" t="s">
        <v>348</v>
      </c>
      <c r="AH106" t="s">
        <v>348</v>
      </c>
      <c r="AI106" t="s">
        <v>348</v>
      </c>
      <c r="AJ106" t="s">
        <v>348</v>
      </c>
      <c r="AK106" t="s">
        <v>348</v>
      </c>
      <c r="AL106" t="s">
        <v>348</v>
      </c>
      <c r="AM106" t="s">
        <v>348</v>
      </c>
      <c r="AN106" t="s">
        <v>348</v>
      </c>
      <c r="AO106" t="s">
        <v>348</v>
      </c>
      <c r="AP106" t="s">
        <v>348</v>
      </c>
      <c r="AQ106" t="s">
        <v>348</v>
      </c>
      <c r="AR106" t="s">
        <v>348</v>
      </c>
      <c r="AS106" t="s">
        <v>348</v>
      </c>
      <c r="AT106" t="s">
        <v>348</v>
      </c>
      <c r="AU106" t="s">
        <v>348</v>
      </c>
      <c r="AV106" t="s">
        <v>348</v>
      </c>
      <c r="AW106" t="s">
        <v>348</v>
      </c>
      <c r="AX106" t="s">
        <v>348</v>
      </c>
      <c r="AY106" t="s">
        <v>348</v>
      </c>
      <c r="AZ106" t="s">
        <v>348</v>
      </c>
      <c r="BA106" t="s">
        <v>348</v>
      </c>
      <c r="BB106" t="s">
        <v>348</v>
      </c>
      <c r="BC106" t="s">
        <v>348</v>
      </c>
      <c r="BD106" t="s">
        <v>348</v>
      </c>
      <c r="BE106" t="s">
        <v>348</v>
      </c>
      <c r="BF106" t="s">
        <v>348</v>
      </c>
      <c r="BG106" t="s">
        <v>348</v>
      </c>
      <c r="BH106" t="s">
        <v>348</v>
      </c>
      <c r="BI106" t="s">
        <v>348</v>
      </c>
      <c r="BJ106" t="s">
        <v>348</v>
      </c>
      <c r="BK106" t="s">
        <v>348</v>
      </c>
      <c r="BL106" t="s">
        <v>348</v>
      </c>
      <c r="BM106" t="s">
        <v>348</v>
      </c>
      <c r="BN106" t="s">
        <v>348</v>
      </c>
      <c r="BO106" t="s">
        <v>348</v>
      </c>
      <c r="BP106" t="s">
        <v>348</v>
      </c>
      <c r="BQ106" t="s">
        <v>348</v>
      </c>
      <c r="BR106" t="s">
        <v>659</v>
      </c>
      <c r="BS106" t="s">
        <v>348</v>
      </c>
      <c r="BT106" t="s">
        <v>348</v>
      </c>
      <c r="BU106" t="s">
        <v>348</v>
      </c>
      <c r="BV106" t="s">
        <v>348</v>
      </c>
      <c r="BW106" t="s">
        <v>348</v>
      </c>
      <c r="BX106" t="s">
        <v>348</v>
      </c>
      <c r="BY106" t="s">
        <v>348</v>
      </c>
      <c r="BZ106" t="s">
        <v>348</v>
      </c>
      <c r="CA106" t="s">
        <v>348</v>
      </c>
      <c r="CB106" t="s">
        <v>348</v>
      </c>
      <c r="CC106" t="s">
        <v>348</v>
      </c>
      <c r="CD106" t="s">
        <v>659</v>
      </c>
      <c r="CE106" t="s">
        <v>348</v>
      </c>
      <c r="CF106" t="s">
        <v>348</v>
      </c>
      <c r="CG106" t="s">
        <v>659</v>
      </c>
      <c r="CH106" t="s">
        <v>659</v>
      </c>
      <c r="CI106" t="s">
        <v>659</v>
      </c>
      <c r="CJ106" t="s">
        <v>348</v>
      </c>
      <c r="CK106" t="s">
        <v>659</v>
      </c>
      <c r="CL106" t="s">
        <v>659</v>
      </c>
      <c r="CM106" t="s">
        <v>659</v>
      </c>
      <c r="CN106" t="s">
        <v>659</v>
      </c>
      <c r="CO106" t="s">
        <v>659</v>
      </c>
      <c r="CP106" t="s">
        <v>348</v>
      </c>
      <c r="CQ106" t="s">
        <v>659</v>
      </c>
    </row>
    <row r="107" spans="1:95">
      <c r="A107" s="360" t="s">
        <v>1090</v>
      </c>
      <c r="B107" s="2" t="s">
        <v>228</v>
      </c>
      <c r="C107" t="s">
        <v>383</v>
      </c>
      <c r="D107" t="s">
        <v>383</v>
      </c>
      <c r="E107" t="s">
        <v>383</v>
      </c>
      <c r="F107" t="s">
        <v>348</v>
      </c>
      <c r="G107" t="s">
        <v>348</v>
      </c>
      <c r="H107" t="s">
        <v>348</v>
      </c>
      <c r="I107" t="s">
        <v>348</v>
      </c>
      <c r="J107" t="s">
        <v>348</v>
      </c>
      <c r="K107" t="s">
        <v>383</v>
      </c>
      <c r="L107" t="s">
        <v>383</v>
      </c>
      <c r="M107" t="s">
        <v>383</v>
      </c>
      <c r="N107" t="s">
        <v>383</v>
      </c>
      <c r="O107" t="s">
        <v>383</v>
      </c>
      <c r="P107" t="s">
        <v>383</v>
      </c>
      <c r="Q107" t="s">
        <v>383</v>
      </c>
      <c r="R107" t="s">
        <v>383</v>
      </c>
      <c r="S107" t="s">
        <v>383</v>
      </c>
      <c r="T107" t="s">
        <v>383</v>
      </c>
      <c r="W107" t="s">
        <v>348</v>
      </c>
      <c r="X107" t="s">
        <v>348</v>
      </c>
      <c r="Y107" t="s">
        <v>348</v>
      </c>
      <c r="Z107" t="s">
        <v>348</v>
      </c>
      <c r="AA107" t="s">
        <v>348</v>
      </c>
      <c r="AB107" t="s">
        <v>348</v>
      </c>
      <c r="AC107" t="s">
        <v>348</v>
      </c>
      <c r="AD107" t="s">
        <v>348</v>
      </c>
      <c r="AE107" t="s">
        <v>348</v>
      </c>
      <c r="AF107" t="s">
        <v>348</v>
      </c>
      <c r="AG107" t="s">
        <v>348</v>
      </c>
      <c r="AH107" t="s">
        <v>348</v>
      </c>
      <c r="AI107" t="s">
        <v>348</v>
      </c>
      <c r="AJ107" t="s">
        <v>348</v>
      </c>
      <c r="AK107" t="s">
        <v>348</v>
      </c>
      <c r="AL107" t="s">
        <v>348</v>
      </c>
      <c r="AM107" t="s">
        <v>348</v>
      </c>
      <c r="AN107" t="s">
        <v>348</v>
      </c>
      <c r="AO107" t="s">
        <v>383</v>
      </c>
      <c r="AP107" t="s">
        <v>383</v>
      </c>
      <c r="AQ107" t="s">
        <v>383</v>
      </c>
      <c r="AR107" t="s">
        <v>383</v>
      </c>
      <c r="AS107" t="s">
        <v>383</v>
      </c>
      <c r="AT107" t="s">
        <v>383</v>
      </c>
      <c r="AU107" t="s">
        <v>383</v>
      </c>
      <c r="AV107" t="s">
        <v>383</v>
      </c>
      <c r="AW107" t="s">
        <v>348</v>
      </c>
      <c r="AX107" t="s">
        <v>383</v>
      </c>
      <c r="AY107" t="s">
        <v>383</v>
      </c>
      <c r="AZ107" t="s">
        <v>383</v>
      </c>
      <c r="BA107" t="s">
        <v>383</v>
      </c>
      <c r="BB107" t="s">
        <v>383</v>
      </c>
      <c r="BC107" t="s">
        <v>383</v>
      </c>
      <c r="BD107" t="s">
        <v>383</v>
      </c>
      <c r="BE107" t="s">
        <v>383</v>
      </c>
      <c r="BF107" t="s">
        <v>383</v>
      </c>
      <c r="BG107" t="s">
        <v>383</v>
      </c>
      <c r="BH107" t="s">
        <v>383</v>
      </c>
      <c r="BI107" t="s">
        <v>383</v>
      </c>
      <c r="BJ107" t="s">
        <v>383</v>
      </c>
      <c r="BK107" t="s">
        <v>383</v>
      </c>
      <c r="BL107" t="s">
        <v>348</v>
      </c>
      <c r="BM107" t="s">
        <v>348</v>
      </c>
      <c r="BN107" t="s">
        <v>383</v>
      </c>
      <c r="BO107" t="s">
        <v>383</v>
      </c>
      <c r="BP107" t="s">
        <v>383</v>
      </c>
      <c r="BQ107" t="s">
        <v>383</v>
      </c>
      <c r="BR107" t="s">
        <v>1161</v>
      </c>
      <c r="BU107" t="s">
        <v>383</v>
      </c>
      <c r="BV107" t="s">
        <v>383</v>
      </c>
      <c r="BW107" t="s">
        <v>383</v>
      </c>
      <c r="BX107" t="s">
        <v>383</v>
      </c>
      <c r="BY107" t="s">
        <v>383</v>
      </c>
      <c r="BZ107" t="s">
        <v>383</v>
      </c>
      <c r="CA107" t="s">
        <v>383</v>
      </c>
      <c r="CB107" t="s">
        <v>383</v>
      </c>
      <c r="CC107" t="s">
        <v>383</v>
      </c>
      <c r="CD107" t="s">
        <v>1161</v>
      </c>
      <c r="CE107" t="s">
        <v>383</v>
      </c>
      <c r="CF107" t="s">
        <v>383</v>
      </c>
      <c r="CG107" t="s">
        <v>1161</v>
      </c>
      <c r="CH107" t="s">
        <v>1161</v>
      </c>
      <c r="CI107" t="s">
        <v>1161</v>
      </c>
      <c r="CJ107" t="s">
        <v>383</v>
      </c>
      <c r="CK107" t="s">
        <v>659</v>
      </c>
      <c r="CL107" t="s">
        <v>659</v>
      </c>
      <c r="CM107" t="s">
        <v>659</v>
      </c>
      <c r="CN107" t="s">
        <v>659</v>
      </c>
      <c r="CO107" t="s">
        <v>1161</v>
      </c>
      <c r="CP107" t="s">
        <v>383</v>
      </c>
      <c r="CQ107" t="s">
        <v>1161</v>
      </c>
    </row>
    <row r="108" spans="1:95">
      <c r="A108" s="360" t="s">
        <v>1091</v>
      </c>
      <c r="B108" s="2" t="s">
        <v>229</v>
      </c>
      <c r="C108" t="s">
        <v>383</v>
      </c>
      <c r="D108" t="s">
        <v>383</v>
      </c>
      <c r="E108" t="s">
        <v>383</v>
      </c>
      <c r="F108" t="s">
        <v>348</v>
      </c>
      <c r="G108" t="s">
        <v>348</v>
      </c>
      <c r="H108" t="s">
        <v>348</v>
      </c>
      <c r="I108" t="s">
        <v>348</v>
      </c>
      <c r="J108" t="s">
        <v>348</v>
      </c>
      <c r="K108" t="s">
        <v>383</v>
      </c>
      <c r="L108" t="s">
        <v>383</v>
      </c>
      <c r="M108" t="s">
        <v>383</v>
      </c>
      <c r="N108" t="s">
        <v>383</v>
      </c>
      <c r="O108" t="s">
        <v>383</v>
      </c>
      <c r="P108" t="s">
        <v>383</v>
      </c>
      <c r="Q108" t="s">
        <v>383</v>
      </c>
      <c r="R108" t="s">
        <v>383</v>
      </c>
      <c r="S108" t="s">
        <v>383</v>
      </c>
      <c r="T108" t="s">
        <v>383</v>
      </c>
      <c r="W108" t="s">
        <v>348</v>
      </c>
      <c r="X108" t="s">
        <v>348</v>
      </c>
      <c r="Y108" t="s">
        <v>348</v>
      </c>
      <c r="Z108" t="s">
        <v>348</v>
      </c>
      <c r="AA108" t="s">
        <v>348</v>
      </c>
      <c r="AB108" t="s">
        <v>348</v>
      </c>
      <c r="AC108" t="s">
        <v>348</v>
      </c>
      <c r="AD108" t="s">
        <v>348</v>
      </c>
      <c r="AE108" t="s">
        <v>348</v>
      </c>
      <c r="AF108" t="s">
        <v>348</v>
      </c>
      <c r="AG108" t="s">
        <v>348</v>
      </c>
      <c r="AH108" t="s">
        <v>348</v>
      </c>
      <c r="AI108" t="s">
        <v>348</v>
      </c>
      <c r="AJ108" t="s">
        <v>348</v>
      </c>
      <c r="AK108" t="s">
        <v>348</v>
      </c>
      <c r="AL108" t="s">
        <v>348</v>
      </c>
      <c r="AM108" t="s">
        <v>348</v>
      </c>
      <c r="AN108" t="s">
        <v>348</v>
      </c>
      <c r="AO108" t="s">
        <v>383</v>
      </c>
      <c r="AP108" t="s">
        <v>383</v>
      </c>
      <c r="AQ108" t="s">
        <v>383</v>
      </c>
      <c r="AR108" t="s">
        <v>383</v>
      </c>
      <c r="AS108" t="s">
        <v>383</v>
      </c>
      <c r="AT108" t="s">
        <v>383</v>
      </c>
      <c r="AU108" t="s">
        <v>383</v>
      </c>
      <c r="AV108" t="s">
        <v>383</v>
      </c>
      <c r="AW108" t="s">
        <v>348</v>
      </c>
      <c r="AX108" t="s">
        <v>383</v>
      </c>
      <c r="AY108" t="s">
        <v>383</v>
      </c>
      <c r="AZ108" t="s">
        <v>383</v>
      </c>
      <c r="BA108" t="s">
        <v>383</v>
      </c>
      <c r="BB108" t="s">
        <v>383</v>
      </c>
      <c r="BC108" t="s">
        <v>383</v>
      </c>
      <c r="BD108" t="s">
        <v>383</v>
      </c>
      <c r="BE108" t="s">
        <v>383</v>
      </c>
      <c r="BF108" t="s">
        <v>383</v>
      </c>
      <c r="BG108" t="s">
        <v>383</v>
      </c>
      <c r="BH108" t="s">
        <v>383</v>
      </c>
      <c r="BI108" t="s">
        <v>383</v>
      </c>
      <c r="BJ108" t="s">
        <v>383</v>
      </c>
      <c r="BK108" t="s">
        <v>383</v>
      </c>
      <c r="BL108" t="s">
        <v>348</v>
      </c>
      <c r="BM108" t="s">
        <v>348</v>
      </c>
      <c r="BN108" t="s">
        <v>383</v>
      </c>
      <c r="BO108" t="s">
        <v>383</v>
      </c>
      <c r="BP108" t="s">
        <v>383</v>
      </c>
      <c r="BQ108" t="s">
        <v>383</v>
      </c>
      <c r="BR108" t="s">
        <v>1161</v>
      </c>
      <c r="BU108" t="s">
        <v>383</v>
      </c>
      <c r="BV108" t="s">
        <v>383</v>
      </c>
      <c r="BW108" t="s">
        <v>383</v>
      </c>
      <c r="BX108" t="s">
        <v>383</v>
      </c>
      <c r="BY108" t="s">
        <v>383</v>
      </c>
      <c r="BZ108" t="s">
        <v>383</v>
      </c>
      <c r="CA108" t="s">
        <v>383</v>
      </c>
      <c r="CB108" t="s">
        <v>383</v>
      </c>
      <c r="CC108" t="s">
        <v>383</v>
      </c>
      <c r="CD108" t="s">
        <v>1161</v>
      </c>
      <c r="CE108" t="s">
        <v>383</v>
      </c>
      <c r="CF108" t="s">
        <v>383</v>
      </c>
      <c r="CG108" t="s">
        <v>1161</v>
      </c>
      <c r="CH108" t="s">
        <v>1161</v>
      </c>
      <c r="CI108" t="s">
        <v>1161</v>
      </c>
      <c r="CJ108" t="s">
        <v>383</v>
      </c>
      <c r="CK108" t="s">
        <v>659</v>
      </c>
      <c r="CL108" t="s">
        <v>659</v>
      </c>
      <c r="CM108" t="s">
        <v>659</v>
      </c>
      <c r="CN108" t="s">
        <v>659</v>
      </c>
      <c r="CO108" t="s">
        <v>1161</v>
      </c>
      <c r="CP108" t="s">
        <v>383</v>
      </c>
      <c r="CQ108" t="s">
        <v>1161</v>
      </c>
    </row>
    <row r="109" spans="1:95">
      <c r="A109" s="360" t="s">
        <v>1092</v>
      </c>
      <c r="B109" s="2" t="s">
        <v>230</v>
      </c>
      <c r="C109" t="s">
        <v>383</v>
      </c>
      <c r="D109" t="s">
        <v>383</v>
      </c>
      <c r="E109" t="s">
        <v>383</v>
      </c>
      <c r="F109" t="s">
        <v>348</v>
      </c>
      <c r="G109" t="s">
        <v>348</v>
      </c>
      <c r="H109" t="s">
        <v>348</v>
      </c>
      <c r="I109" t="s">
        <v>348</v>
      </c>
      <c r="J109" t="s">
        <v>348</v>
      </c>
      <c r="K109" t="s">
        <v>383</v>
      </c>
      <c r="L109" t="s">
        <v>383</v>
      </c>
      <c r="M109" t="s">
        <v>383</v>
      </c>
      <c r="N109" t="s">
        <v>383</v>
      </c>
      <c r="O109" t="s">
        <v>383</v>
      </c>
      <c r="P109" t="s">
        <v>383</v>
      </c>
      <c r="Q109" t="s">
        <v>383</v>
      </c>
      <c r="R109" t="s">
        <v>383</v>
      </c>
      <c r="S109" t="s">
        <v>383</v>
      </c>
      <c r="T109" t="s">
        <v>383</v>
      </c>
      <c r="W109" t="s">
        <v>348</v>
      </c>
      <c r="X109" t="s">
        <v>348</v>
      </c>
      <c r="Y109" t="s">
        <v>348</v>
      </c>
      <c r="Z109" t="s">
        <v>348</v>
      </c>
      <c r="AA109" t="s">
        <v>348</v>
      </c>
      <c r="AB109" t="s">
        <v>348</v>
      </c>
      <c r="AC109" t="s">
        <v>348</v>
      </c>
      <c r="AD109" t="s">
        <v>348</v>
      </c>
      <c r="AE109" t="s">
        <v>348</v>
      </c>
      <c r="AF109" t="s">
        <v>348</v>
      </c>
      <c r="AG109" t="s">
        <v>348</v>
      </c>
      <c r="AH109" t="s">
        <v>348</v>
      </c>
      <c r="AI109" t="s">
        <v>348</v>
      </c>
      <c r="AJ109" t="s">
        <v>348</v>
      </c>
      <c r="AK109" t="s">
        <v>348</v>
      </c>
      <c r="AL109" t="s">
        <v>348</v>
      </c>
      <c r="AM109" t="s">
        <v>348</v>
      </c>
      <c r="AN109" t="s">
        <v>348</v>
      </c>
      <c r="AO109" t="s">
        <v>383</v>
      </c>
      <c r="AP109" t="s">
        <v>383</v>
      </c>
      <c r="AQ109" t="s">
        <v>383</v>
      </c>
      <c r="AR109" t="s">
        <v>383</v>
      </c>
      <c r="AS109" t="s">
        <v>383</v>
      </c>
      <c r="AT109" t="s">
        <v>383</v>
      </c>
      <c r="AU109" t="s">
        <v>383</v>
      </c>
      <c r="AV109" t="s">
        <v>383</v>
      </c>
      <c r="AW109" t="s">
        <v>348</v>
      </c>
      <c r="AX109" t="s">
        <v>383</v>
      </c>
      <c r="AY109" t="s">
        <v>383</v>
      </c>
      <c r="AZ109" t="s">
        <v>383</v>
      </c>
      <c r="BA109" t="s">
        <v>383</v>
      </c>
      <c r="BB109" t="s">
        <v>383</v>
      </c>
      <c r="BC109" t="s">
        <v>383</v>
      </c>
      <c r="BD109" t="s">
        <v>383</v>
      </c>
      <c r="BE109" t="s">
        <v>383</v>
      </c>
      <c r="BF109" t="s">
        <v>383</v>
      </c>
      <c r="BG109" t="s">
        <v>383</v>
      </c>
      <c r="BH109" t="s">
        <v>383</v>
      </c>
      <c r="BI109" t="s">
        <v>383</v>
      </c>
      <c r="BJ109" t="s">
        <v>383</v>
      </c>
      <c r="BK109" t="s">
        <v>383</v>
      </c>
      <c r="BL109" t="s">
        <v>348</v>
      </c>
      <c r="BM109" t="s">
        <v>348</v>
      </c>
      <c r="BN109" t="s">
        <v>383</v>
      </c>
      <c r="BO109" t="s">
        <v>383</v>
      </c>
      <c r="BP109" t="s">
        <v>383</v>
      </c>
      <c r="BQ109" t="s">
        <v>383</v>
      </c>
      <c r="BR109" t="s">
        <v>1161</v>
      </c>
      <c r="BU109" t="s">
        <v>383</v>
      </c>
      <c r="BV109" t="s">
        <v>383</v>
      </c>
      <c r="BW109" t="s">
        <v>383</v>
      </c>
      <c r="BX109" t="s">
        <v>383</v>
      </c>
      <c r="BY109" t="s">
        <v>383</v>
      </c>
      <c r="BZ109" t="s">
        <v>383</v>
      </c>
      <c r="CA109" t="s">
        <v>383</v>
      </c>
      <c r="CB109" t="s">
        <v>383</v>
      </c>
      <c r="CC109" t="s">
        <v>383</v>
      </c>
      <c r="CD109" t="s">
        <v>1161</v>
      </c>
      <c r="CE109" t="s">
        <v>383</v>
      </c>
      <c r="CF109" t="s">
        <v>383</v>
      </c>
      <c r="CG109" t="s">
        <v>1161</v>
      </c>
      <c r="CH109" t="s">
        <v>1161</v>
      </c>
      <c r="CI109" t="s">
        <v>1161</v>
      </c>
      <c r="CJ109" t="s">
        <v>383</v>
      </c>
      <c r="CK109" t="s">
        <v>659</v>
      </c>
      <c r="CL109" t="s">
        <v>659</v>
      </c>
      <c r="CM109" t="s">
        <v>659</v>
      </c>
      <c r="CN109" t="s">
        <v>659</v>
      </c>
      <c r="CO109" t="s">
        <v>1161</v>
      </c>
      <c r="CP109" t="s">
        <v>383</v>
      </c>
      <c r="CQ109" t="s">
        <v>1161</v>
      </c>
    </row>
    <row r="110" spans="1:95">
      <c r="A110" s="360" t="s">
        <v>1093</v>
      </c>
      <c r="B110" s="2" t="s">
        <v>231</v>
      </c>
      <c r="C110" t="s">
        <v>383</v>
      </c>
      <c r="D110" t="s">
        <v>383</v>
      </c>
      <c r="E110" t="s">
        <v>383</v>
      </c>
      <c r="F110" t="s">
        <v>348</v>
      </c>
      <c r="G110" t="s">
        <v>348</v>
      </c>
      <c r="H110" t="s">
        <v>348</v>
      </c>
      <c r="I110" t="s">
        <v>348</v>
      </c>
      <c r="J110" t="s">
        <v>348</v>
      </c>
      <c r="K110" t="s">
        <v>383</v>
      </c>
      <c r="L110" t="s">
        <v>383</v>
      </c>
      <c r="M110" t="s">
        <v>383</v>
      </c>
      <c r="N110" t="s">
        <v>383</v>
      </c>
      <c r="O110" t="s">
        <v>383</v>
      </c>
      <c r="P110" t="s">
        <v>383</v>
      </c>
      <c r="Q110" t="s">
        <v>383</v>
      </c>
      <c r="R110" t="s">
        <v>383</v>
      </c>
      <c r="S110" t="s">
        <v>383</v>
      </c>
      <c r="T110" t="s">
        <v>383</v>
      </c>
      <c r="W110" t="s">
        <v>348</v>
      </c>
      <c r="X110" t="s">
        <v>348</v>
      </c>
      <c r="Y110" t="s">
        <v>348</v>
      </c>
      <c r="Z110" t="s">
        <v>348</v>
      </c>
      <c r="AA110" t="s">
        <v>348</v>
      </c>
      <c r="AB110" t="s">
        <v>348</v>
      </c>
      <c r="AC110" t="s">
        <v>348</v>
      </c>
      <c r="AD110" t="s">
        <v>348</v>
      </c>
      <c r="AE110" t="s">
        <v>348</v>
      </c>
      <c r="AF110" t="s">
        <v>348</v>
      </c>
      <c r="AG110" t="s">
        <v>348</v>
      </c>
      <c r="AH110" t="s">
        <v>348</v>
      </c>
      <c r="AI110" t="s">
        <v>348</v>
      </c>
      <c r="AJ110" t="s">
        <v>348</v>
      </c>
      <c r="AK110" t="s">
        <v>348</v>
      </c>
      <c r="AL110" t="s">
        <v>348</v>
      </c>
      <c r="AM110" t="s">
        <v>348</v>
      </c>
      <c r="AN110" t="s">
        <v>348</v>
      </c>
      <c r="AO110" t="s">
        <v>383</v>
      </c>
      <c r="AP110" t="s">
        <v>383</v>
      </c>
      <c r="AQ110" t="s">
        <v>383</v>
      </c>
      <c r="AR110" t="s">
        <v>383</v>
      </c>
      <c r="AS110" t="s">
        <v>383</v>
      </c>
      <c r="AT110" t="s">
        <v>383</v>
      </c>
      <c r="AU110" t="s">
        <v>383</v>
      </c>
      <c r="AV110" t="s">
        <v>383</v>
      </c>
      <c r="AW110" t="s">
        <v>348</v>
      </c>
      <c r="AX110" t="s">
        <v>383</v>
      </c>
      <c r="AY110" t="s">
        <v>383</v>
      </c>
      <c r="AZ110" t="s">
        <v>383</v>
      </c>
      <c r="BA110" t="s">
        <v>383</v>
      </c>
      <c r="BB110" t="s">
        <v>383</v>
      </c>
      <c r="BC110" t="s">
        <v>383</v>
      </c>
      <c r="BD110" t="s">
        <v>383</v>
      </c>
      <c r="BE110" t="s">
        <v>383</v>
      </c>
      <c r="BF110" t="s">
        <v>383</v>
      </c>
      <c r="BG110" t="s">
        <v>383</v>
      </c>
      <c r="BH110" t="s">
        <v>383</v>
      </c>
      <c r="BI110" t="s">
        <v>383</v>
      </c>
      <c r="BJ110" t="s">
        <v>383</v>
      </c>
      <c r="BK110" t="s">
        <v>383</v>
      </c>
      <c r="BL110" t="s">
        <v>348</v>
      </c>
      <c r="BM110" t="s">
        <v>348</v>
      </c>
      <c r="BN110" t="s">
        <v>383</v>
      </c>
      <c r="BO110" t="s">
        <v>383</v>
      </c>
      <c r="BP110" t="s">
        <v>383</v>
      </c>
      <c r="BQ110" t="s">
        <v>383</v>
      </c>
      <c r="BR110" t="s">
        <v>1161</v>
      </c>
      <c r="BU110" t="s">
        <v>383</v>
      </c>
      <c r="BV110" t="s">
        <v>383</v>
      </c>
      <c r="BW110" t="s">
        <v>383</v>
      </c>
      <c r="BX110" t="s">
        <v>383</v>
      </c>
      <c r="BY110" t="s">
        <v>383</v>
      </c>
      <c r="BZ110" t="s">
        <v>383</v>
      </c>
      <c r="CA110" t="s">
        <v>383</v>
      </c>
      <c r="CB110" t="s">
        <v>383</v>
      </c>
      <c r="CC110" t="s">
        <v>383</v>
      </c>
      <c r="CD110" t="s">
        <v>1161</v>
      </c>
      <c r="CE110" t="s">
        <v>383</v>
      </c>
      <c r="CF110" t="s">
        <v>383</v>
      </c>
      <c r="CG110" t="s">
        <v>1161</v>
      </c>
      <c r="CH110" t="s">
        <v>1161</v>
      </c>
      <c r="CI110" t="s">
        <v>1161</v>
      </c>
      <c r="CJ110" t="s">
        <v>383</v>
      </c>
      <c r="CK110" t="s">
        <v>659</v>
      </c>
      <c r="CL110" t="s">
        <v>659</v>
      </c>
      <c r="CM110" t="s">
        <v>659</v>
      </c>
      <c r="CN110" t="s">
        <v>659</v>
      </c>
      <c r="CO110" t="s">
        <v>1161</v>
      </c>
      <c r="CP110" t="s">
        <v>383</v>
      </c>
      <c r="CQ110" t="s">
        <v>1161</v>
      </c>
    </row>
    <row r="111" spans="1:95">
      <c r="A111" s="360" t="s">
        <v>1094</v>
      </c>
      <c r="B111" s="2" t="s">
        <v>232</v>
      </c>
      <c r="C111" t="s">
        <v>383</v>
      </c>
      <c r="D111" t="s">
        <v>383</v>
      </c>
      <c r="E111" t="s">
        <v>383</v>
      </c>
      <c r="F111" t="s">
        <v>348</v>
      </c>
      <c r="G111" t="s">
        <v>348</v>
      </c>
      <c r="H111" t="s">
        <v>348</v>
      </c>
      <c r="I111" t="s">
        <v>348</v>
      </c>
      <c r="J111" t="s">
        <v>348</v>
      </c>
      <c r="K111" t="s">
        <v>383</v>
      </c>
      <c r="L111" t="s">
        <v>383</v>
      </c>
      <c r="M111" t="s">
        <v>383</v>
      </c>
      <c r="N111" t="s">
        <v>383</v>
      </c>
      <c r="O111" t="s">
        <v>383</v>
      </c>
      <c r="P111" t="s">
        <v>383</v>
      </c>
      <c r="Q111" t="s">
        <v>383</v>
      </c>
      <c r="R111" t="s">
        <v>383</v>
      </c>
      <c r="S111" t="s">
        <v>383</v>
      </c>
      <c r="T111" t="s">
        <v>383</v>
      </c>
      <c r="W111" t="s">
        <v>348</v>
      </c>
      <c r="X111" t="s">
        <v>348</v>
      </c>
      <c r="Y111" t="s">
        <v>348</v>
      </c>
      <c r="Z111" t="s">
        <v>348</v>
      </c>
      <c r="AA111" t="s">
        <v>348</v>
      </c>
      <c r="AB111" t="s">
        <v>348</v>
      </c>
      <c r="AC111" t="s">
        <v>348</v>
      </c>
      <c r="AD111" t="s">
        <v>348</v>
      </c>
      <c r="AE111" t="s">
        <v>348</v>
      </c>
      <c r="AF111" t="s">
        <v>348</v>
      </c>
      <c r="AG111" t="s">
        <v>348</v>
      </c>
      <c r="AH111" t="s">
        <v>348</v>
      </c>
      <c r="AI111" t="s">
        <v>348</v>
      </c>
      <c r="AJ111" t="s">
        <v>348</v>
      </c>
      <c r="AK111" t="s">
        <v>348</v>
      </c>
      <c r="AL111" t="s">
        <v>348</v>
      </c>
      <c r="AM111" t="s">
        <v>348</v>
      </c>
      <c r="AN111" t="s">
        <v>348</v>
      </c>
      <c r="AO111" t="s">
        <v>383</v>
      </c>
      <c r="AP111" t="s">
        <v>383</v>
      </c>
      <c r="AQ111" t="s">
        <v>383</v>
      </c>
      <c r="AR111" t="s">
        <v>383</v>
      </c>
      <c r="AS111" t="s">
        <v>383</v>
      </c>
      <c r="AT111" t="s">
        <v>383</v>
      </c>
      <c r="AU111" t="s">
        <v>383</v>
      </c>
      <c r="AV111" t="s">
        <v>383</v>
      </c>
      <c r="AW111" t="s">
        <v>348</v>
      </c>
      <c r="AX111" t="s">
        <v>383</v>
      </c>
      <c r="AY111" t="s">
        <v>383</v>
      </c>
      <c r="AZ111" t="s">
        <v>383</v>
      </c>
      <c r="BA111" t="s">
        <v>383</v>
      </c>
      <c r="BB111" t="s">
        <v>383</v>
      </c>
      <c r="BC111" t="s">
        <v>383</v>
      </c>
      <c r="BD111" t="s">
        <v>383</v>
      </c>
      <c r="BE111" t="s">
        <v>383</v>
      </c>
      <c r="BF111" t="s">
        <v>383</v>
      </c>
      <c r="BG111" t="s">
        <v>383</v>
      </c>
      <c r="BH111" t="s">
        <v>383</v>
      </c>
      <c r="BI111" t="s">
        <v>383</v>
      </c>
      <c r="BJ111" t="s">
        <v>383</v>
      </c>
      <c r="BK111" t="s">
        <v>383</v>
      </c>
      <c r="BL111" t="s">
        <v>348</v>
      </c>
      <c r="BM111" t="s">
        <v>348</v>
      </c>
      <c r="BN111" t="s">
        <v>383</v>
      </c>
      <c r="BO111" t="s">
        <v>383</v>
      </c>
      <c r="BP111" t="s">
        <v>383</v>
      </c>
      <c r="BQ111" t="s">
        <v>383</v>
      </c>
      <c r="BR111" t="s">
        <v>1161</v>
      </c>
      <c r="BU111" t="s">
        <v>383</v>
      </c>
      <c r="BV111" t="s">
        <v>383</v>
      </c>
      <c r="BW111" t="s">
        <v>383</v>
      </c>
      <c r="BX111" t="s">
        <v>383</v>
      </c>
      <c r="BY111" t="s">
        <v>383</v>
      </c>
      <c r="BZ111" t="s">
        <v>383</v>
      </c>
      <c r="CA111" t="s">
        <v>383</v>
      </c>
      <c r="CB111" t="s">
        <v>383</v>
      </c>
      <c r="CC111" t="s">
        <v>383</v>
      </c>
      <c r="CD111" t="s">
        <v>1161</v>
      </c>
      <c r="CE111" t="s">
        <v>383</v>
      </c>
      <c r="CF111" t="s">
        <v>383</v>
      </c>
      <c r="CG111" t="s">
        <v>1161</v>
      </c>
      <c r="CH111" t="s">
        <v>1161</v>
      </c>
      <c r="CI111" t="s">
        <v>1161</v>
      </c>
      <c r="CJ111" t="s">
        <v>383</v>
      </c>
      <c r="CK111" t="s">
        <v>659</v>
      </c>
      <c r="CL111" t="s">
        <v>659</v>
      </c>
      <c r="CM111" t="s">
        <v>659</v>
      </c>
      <c r="CN111" t="s">
        <v>659</v>
      </c>
      <c r="CO111" t="s">
        <v>1161</v>
      </c>
      <c r="CP111" t="s">
        <v>383</v>
      </c>
      <c r="CQ111" t="s">
        <v>1161</v>
      </c>
    </row>
    <row r="112" spans="1:95">
      <c r="A112" s="360" t="s">
        <v>1095</v>
      </c>
      <c r="B112" s="2" t="s">
        <v>233</v>
      </c>
      <c r="C112" t="s">
        <v>383</v>
      </c>
      <c r="D112" t="s">
        <v>383</v>
      </c>
      <c r="E112" t="s">
        <v>383</v>
      </c>
      <c r="F112" t="s">
        <v>348</v>
      </c>
      <c r="G112" t="s">
        <v>348</v>
      </c>
      <c r="H112" t="s">
        <v>348</v>
      </c>
      <c r="I112" t="s">
        <v>348</v>
      </c>
      <c r="J112" t="s">
        <v>348</v>
      </c>
      <c r="K112" t="s">
        <v>383</v>
      </c>
      <c r="L112" t="s">
        <v>383</v>
      </c>
      <c r="M112" t="s">
        <v>383</v>
      </c>
      <c r="N112" t="s">
        <v>383</v>
      </c>
      <c r="O112" t="s">
        <v>383</v>
      </c>
      <c r="P112" t="s">
        <v>383</v>
      </c>
      <c r="Q112" t="s">
        <v>383</v>
      </c>
      <c r="R112" t="s">
        <v>383</v>
      </c>
      <c r="S112" t="s">
        <v>383</v>
      </c>
      <c r="T112" t="s">
        <v>383</v>
      </c>
      <c r="W112" t="s">
        <v>348</v>
      </c>
      <c r="X112" t="s">
        <v>348</v>
      </c>
      <c r="Y112" t="s">
        <v>348</v>
      </c>
      <c r="Z112" t="s">
        <v>348</v>
      </c>
      <c r="AA112" t="s">
        <v>348</v>
      </c>
      <c r="AB112" t="s">
        <v>348</v>
      </c>
      <c r="AC112" t="s">
        <v>348</v>
      </c>
      <c r="AD112" t="s">
        <v>348</v>
      </c>
      <c r="AE112" t="s">
        <v>348</v>
      </c>
      <c r="AF112" t="s">
        <v>348</v>
      </c>
      <c r="AG112" t="s">
        <v>348</v>
      </c>
      <c r="AH112" t="s">
        <v>348</v>
      </c>
      <c r="AI112" t="s">
        <v>348</v>
      </c>
      <c r="AJ112" t="s">
        <v>348</v>
      </c>
      <c r="AK112" t="s">
        <v>348</v>
      </c>
      <c r="AL112" t="s">
        <v>348</v>
      </c>
      <c r="AM112" t="s">
        <v>348</v>
      </c>
      <c r="AN112" t="s">
        <v>348</v>
      </c>
      <c r="AO112" t="s">
        <v>383</v>
      </c>
      <c r="AP112" t="s">
        <v>383</v>
      </c>
      <c r="AQ112" t="s">
        <v>383</v>
      </c>
      <c r="AR112" t="s">
        <v>383</v>
      </c>
      <c r="AS112" t="s">
        <v>383</v>
      </c>
      <c r="AT112" t="s">
        <v>383</v>
      </c>
      <c r="AU112" t="s">
        <v>383</v>
      </c>
      <c r="AV112" t="s">
        <v>383</v>
      </c>
      <c r="AW112" t="s">
        <v>348</v>
      </c>
      <c r="AX112" t="s">
        <v>383</v>
      </c>
      <c r="AY112" t="s">
        <v>383</v>
      </c>
      <c r="AZ112" t="s">
        <v>383</v>
      </c>
      <c r="BA112" t="s">
        <v>383</v>
      </c>
      <c r="BB112" t="s">
        <v>383</v>
      </c>
      <c r="BC112" t="s">
        <v>383</v>
      </c>
      <c r="BD112" t="s">
        <v>383</v>
      </c>
      <c r="BE112" t="s">
        <v>383</v>
      </c>
      <c r="BF112" t="s">
        <v>383</v>
      </c>
      <c r="BG112" t="s">
        <v>383</v>
      </c>
      <c r="BH112" t="s">
        <v>383</v>
      </c>
      <c r="BI112" t="s">
        <v>383</v>
      </c>
      <c r="BJ112" t="s">
        <v>383</v>
      </c>
      <c r="BK112" t="s">
        <v>383</v>
      </c>
      <c r="BL112" t="s">
        <v>348</v>
      </c>
      <c r="BM112" t="s">
        <v>348</v>
      </c>
      <c r="BN112" t="s">
        <v>383</v>
      </c>
      <c r="BO112" t="s">
        <v>383</v>
      </c>
      <c r="BP112" t="s">
        <v>383</v>
      </c>
      <c r="BQ112" t="s">
        <v>383</v>
      </c>
      <c r="BR112" t="s">
        <v>1161</v>
      </c>
      <c r="BU112" t="s">
        <v>383</v>
      </c>
      <c r="BV112" t="s">
        <v>383</v>
      </c>
      <c r="BW112" t="s">
        <v>383</v>
      </c>
      <c r="BX112" t="s">
        <v>383</v>
      </c>
      <c r="BY112" t="s">
        <v>383</v>
      </c>
      <c r="BZ112" t="s">
        <v>383</v>
      </c>
      <c r="CA112" t="s">
        <v>383</v>
      </c>
      <c r="CB112" t="s">
        <v>383</v>
      </c>
      <c r="CC112" t="s">
        <v>383</v>
      </c>
      <c r="CD112" t="s">
        <v>1161</v>
      </c>
      <c r="CE112" t="s">
        <v>383</v>
      </c>
      <c r="CF112" t="s">
        <v>383</v>
      </c>
      <c r="CG112" t="s">
        <v>1161</v>
      </c>
      <c r="CH112" t="s">
        <v>1161</v>
      </c>
      <c r="CI112" t="s">
        <v>1161</v>
      </c>
      <c r="CJ112" t="s">
        <v>383</v>
      </c>
      <c r="CK112" t="s">
        <v>659</v>
      </c>
      <c r="CL112" t="s">
        <v>659</v>
      </c>
      <c r="CM112" t="s">
        <v>659</v>
      </c>
      <c r="CN112" t="s">
        <v>659</v>
      </c>
      <c r="CO112" t="s">
        <v>1161</v>
      </c>
      <c r="CP112" t="s">
        <v>383</v>
      </c>
      <c r="CQ112" t="s">
        <v>1161</v>
      </c>
    </row>
    <row r="113" spans="1:95">
      <c r="A113" s="360" t="s">
        <v>1096</v>
      </c>
      <c r="B113" s="2" t="s">
        <v>248</v>
      </c>
      <c r="C113" t="s">
        <v>383</v>
      </c>
      <c r="D113" t="s">
        <v>383</v>
      </c>
      <c r="E113" t="s">
        <v>383</v>
      </c>
      <c r="F113" t="s">
        <v>348</v>
      </c>
      <c r="G113" t="s">
        <v>348</v>
      </c>
      <c r="H113" t="s">
        <v>348</v>
      </c>
      <c r="I113" t="s">
        <v>348</v>
      </c>
      <c r="J113" t="s">
        <v>348</v>
      </c>
      <c r="K113" t="s">
        <v>383</v>
      </c>
      <c r="L113" t="s">
        <v>383</v>
      </c>
      <c r="M113" t="s">
        <v>383</v>
      </c>
      <c r="N113" t="s">
        <v>383</v>
      </c>
      <c r="O113" t="s">
        <v>383</v>
      </c>
      <c r="P113" t="s">
        <v>383</v>
      </c>
      <c r="Q113" t="s">
        <v>383</v>
      </c>
      <c r="R113" t="s">
        <v>383</v>
      </c>
      <c r="S113" t="s">
        <v>383</v>
      </c>
      <c r="T113" t="s">
        <v>383</v>
      </c>
      <c r="W113" t="s">
        <v>348</v>
      </c>
      <c r="X113" t="s">
        <v>348</v>
      </c>
      <c r="Y113" t="s">
        <v>348</v>
      </c>
      <c r="Z113" t="s">
        <v>348</v>
      </c>
      <c r="AA113" t="s">
        <v>348</v>
      </c>
      <c r="AB113" t="s">
        <v>348</v>
      </c>
      <c r="AC113" t="s">
        <v>348</v>
      </c>
      <c r="AD113" t="s">
        <v>348</v>
      </c>
      <c r="AE113" t="s">
        <v>348</v>
      </c>
      <c r="AF113" t="s">
        <v>348</v>
      </c>
      <c r="AG113" t="s">
        <v>348</v>
      </c>
      <c r="AH113" t="s">
        <v>348</v>
      </c>
      <c r="AI113" t="s">
        <v>348</v>
      </c>
      <c r="AJ113" t="s">
        <v>348</v>
      </c>
      <c r="AK113" t="s">
        <v>348</v>
      </c>
      <c r="AL113" t="s">
        <v>348</v>
      </c>
      <c r="AM113" t="s">
        <v>348</v>
      </c>
      <c r="AN113" t="s">
        <v>348</v>
      </c>
      <c r="AO113" t="s">
        <v>383</v>
      </c>
      <c r="AP113" t="s">
        <v>383</v>
      </c>
      <c r="AQ113" t="s">
        <v>383</v>
      </c>
      <c r="AR113" t="s">
        <v>383</v>
      </c>
      <c r="AS113" t="s">
        <v>383</v>
      </c>
      <c r="AT113" t="s">
        <v>383</v>
      </c>
      <c r="AU113" t="s">
        <v>383</v>
      </c>
      <c r="AV113" t="s">
        <v>383</v>
      </c>
      <c r="AW113" t="s">
        <v>348</v>
      </c>
      <c r="AX113" t="s">
        <v>383</v>
      </c>
      <c r="AY113" t="s">
        <v>383</v>
      </c>
      <c r="AZ113" t="s">
        <v>383</v>
      </c>
      <c r="BA113" t="s">
        <v>383</v>
      </c>
      <c r="BB113" t="s">
        <v>383</v>
      </c>
      <c r="BC113" t="s">
        <v>383</v>
      </c>
      <c r="BD113" t="s">
        <v>383</v>
      </c>
      <c r="BE113" t="s">
        <v>383</v>
      </c>
      <c r="BF113" t="s">
        <v>383</v>
      </c>
      <c r="BG113" t="s">
        <v>383</v>
      </c>
      <c r="BH113" t="s">
        <v>383</v>
      </c>
      <c r="BI113" t="s">
        <v>383</v>
      </c>
      <c r="BJ113" t="s">
        <v>383</v>
      </c>
      <c r="BK113" t="s">
        <v>383</v>
      </c>
      <c r="BL113" t="s">
        <v>348</v>
      </c>
      <c r="BM113" t="s">
        <v>348</v>
      </c>
      <c r="BN113" t="s">
        <v>383</v>
      </c>
      <c r="BO113" t="s">
        <v>383</v>
      </c>
      <c r="BP113" t="s">
        <v>383</v>
      </c>
      <c r="BQ113" t="s">
        <v>383</v>
      </c>
      <c r="BR113" t="s">
        <v>1161</v>
      </c>
      <c r="BU113" t="s">
        <v>383</v>
      </c>
      <c r="BV113" t="s">
        <v>383</v>
      </c>
      <c r="BW113" t="s">
        <v>383</v>
      </c>
      <c r="BX113" t="s">
        <v>383</v>
      </c>
      <c r="BY113" t="s">
        <v>383</v>
      </c>
      <c r="BZ113" t="s">
        <v>383</v>
      </c>
      <c r="CA113" t="s">
        <v>383</v>
      </c>
      <c r="CB113" t="s">
        <v>383</v>
      </c>
      <c r="CC113" t="s">
        <v>383</v>
      </c>
      <c r="CD113" t="s">
        <v>1161</v>
      </c>
      <c r="CE113" t="s">
        <v>383</v>
      </c>
      <c r="CF113" t="s">
        <v>383</v>
      </c>
      <c r="CG113" t="s">
        <v>1161</v>
      </c>
      <c r="CH113" t="s">
        <v>1161</v>
      </c>
      <c r="CI113" t="s">
        <v>1161</v>
      </c>
      <c r="CJ113" t="s">
        <v>383</v>
      </c>
      <c r="CK113" t="s">
        <v>659</v>
      </c>
      <c r="CL113" t="s">
        <v>659</v>
      </c>
      <c r="CM113" t="s">
        <v>659</v>
      </c>
      <c r="CN113" t="s">
        <v>659</v>
      </c>
      <c r="CO113" t="s">
        <v>1161</v>
      </c>
      <c r="CP113" t="s">
        <v>383</v>
      </c>
      <c r="CQ113" t="s">
        <v>1161</v>
      </c>
    </row>
    <row r="114" spans="1:95">
      <c r="A114" s="360" t="s">
        <v>1097</v>
      </c>
      <c r="B114" s="2" t="s">
        <v>361</v>
      </c>
      <c r="C114" t="s">
        <v>348</v>
      </c>
      <c r="D114" t="s">
        <v>348</v>
      </c>
      <c r="E114" t="s">
        <v>348</v>
      </c>
      <c r="F114" t="s">
        <v>348</v>
      </c>
      <c r="G114" t="s">
        <v>348</v>
      </c>
      <c r="H114" t="s">
        <v>348</v>
      </c>
      <c r="I114" t="s">
        <v>348</v>
      </c>
      <c r="J114" t="s">
        <v>348</v>
      </c>
      <c r="K114" t="s">
        <v>348</v>
      </c>
      <c r="L114" t="s">
        <v>348</v>
      </c>
      <c r="M114" t="s">
        <v>348</v>
      </c>
      <c r="N114" t="s">
        <v>348</v>
      </c>
      <c r="O114" t="s">
        <v>348</v>
      </c>
      <c r="P114" t="s">
        <v>348</v>
      </c>
      <c r="Q114" t="s">
        <v>348</v>
      </c>
      <c r="R114" t="s">
        <v>348</v>
      </c>
      <c r="S114" t="s">
        <v>348</v>
      </c>
      <c r="T114" t="s">
        <v>348</v>
      </c>
      <c r="U114" t="s">
        <v>348</v>
      </c>
      <c r="V114" t="s">
        <v>348</v>
      </c>
      <c r="W114" t="s">
        <v>348</v>
      </c>
      <c r="X114" t="s">
        <v>348</v>
      </c>
      <c r="Y114" t="s">
        <v>348</v>
      </c>
      <c r="Z114" t="s">
        <v>348</v>
      </c>
      <c r="AA114" t="s">
        <v>348</v>
      </c>
      <c r="AB114" t="s">
        <v>348</v>
      </c>
      <c r="AC114" t="s">
        <v>348</v>
      </c>
      <c r="AD114" t="s">
        <v>348</v>
      </c>
      <c r="AE114" t="s">
        <v>348</v>
      </c>
      <c r="AF114" t="s">
        <v>348</v>
      </c>
      <c r="AG114" t="s">
        <v>348</v>
      </c>
      <c r="AH114" t="s">
        <v>348</v>
      </c>
      <c r="AI114" t="s">
        <v>348</v>
      </c>
      <c r="AJ114" t="s">
        <v>348</v>
      </c>
      <c r="AK114" t="s">
        <v>348</v>
      </c>
      <c r="AL114" t="s">
        <v>348</v>
      </c>
      <c r="AM114" t="s">
        <v>348</v>
      </c>
      <c r="AN114" t="s">
        <v>348</v>
      </c>
      <c r="AO114" t="s">
        <v>348</v>
      </c>
      <c r="AP114" t="s">
        <v>348</v>
      </c>
      <c r="AQ114" t="s">
        <v>348</v>
      </c>
      <c r="AR114" t="s">
        <v>348</v>
      </c>
      <c r="AS114" t="s">
        <v>348</v>
      </c>
      <c r="AT114" t="s">
        <v>348</v>
      </c>
      <c r="AU114" t="s">
        <v>348</v>
      </c>
      <c r="AV114" t="s">
        <v>348</v>
      </c>
      <c r="AW114" t="s">
        <v>348</v>
      </c>
      <c r="AX114" t="s">
        <v>348</v>
      </c>
      <c r="AY114" t="s">
        <v>348</v>
      </c>
      <c r="AZ114" t="s">
        <v>348</v>
      </c>
      <c r="BA114" t="s">
        <v>348</v>
      </c>
      <c r="BB114" t="s">
        <v>348</v>
      </c>
      <c r="BC114" t="s">
        <v>348</v>
      </c>
      <c r="BD114" t="s">
        <v>348</v>
      </c>
      <c r="BE114" t="s">
        <v>348</v>
      </c>
      <c r="BF114" t="s">
        <v>348</v>
      </c>
      <c r="BG114" t="s">
        <v>348</v>
      </c>
      <c r="BH114" t="s">
        <v>348</v>
      </c>
      <c r="BI114" t="s">
        <v>348</v>
      </c>
      <c r="BJ114" t="s">
        <v>348</v>
      </c>
      <c r="BK114" t="s">
        <v>348</v>
      </c>
      <c r="BL114" t="s">
        <v>348</v>
      </c>
      <c r="BM114" t="s">
        <v>348</v>
      </c>
      <c r="BN114" t="s">
        <v>348</v>
      </c>
      <c r="BO114" t="s">
        <v>348</v>
      </c>
      <c r="BP114" t="s">
        <v>348</v>
      </c>
      <c r="BQ114" t="s">
        <v>348</v>
      </c>
      <c r="BR114" t="s">
        <v>659</v>
      </c>
      <c r="BS114" t="s">
        <v>348</v>
      </c>
      <c r="BT114" t="s">
        <v>348</v>
      </c>
      <c r="BU114" t="s">
        <v>348</v>
      </c>
      <c r="BV114" t="s">
        <v>348</v>
      </c>
      <c r="BW114" t="s">
        <v>348</v>
      </c>
      <c r="BX114" t="s">
        <v>348</v>
      </c>
      <c r="BY114" t="s">
        <v>348</v>
      </c>
      <c r="BZ114" t="s">
        <v>348</v>
      </c>
      <c r="CA114" t="s">
        <v>348</v>
      </c>
      <c r="CB114" t="s">
        <v>348</v>
      </c>
      <c r="CC114" t="s">
        <v>348</v>
      </c>
      <c r="CD114" t="s">
        <v>659</v>
      </c>
      <c r="CE114" t="s">
        <v>348</v>
      </c>
      <c r="CF114" t="s">
        <v>348</v>
      </c>
      <c r="CG114" t="s">
        <v>659</v>
      </c>
      <c r="CH114" t="s">
        <v>659</v>
      </c>
      <c r="CI114" t="s">
        <v>659</v>
      </c>
      <c r="CJ114" t="s">
        <v>348</v>
      </c>
      <c r="CK114" t="s">
        <v>659</v>
      </c>
      <c r="CL114" t="s">
        <v>659</v>
      </c>
      <c r="CM114" t="s">
        <v>659</v>
      </c>
      <c r="CN114" t="s">
        <v>659</v>
      </c>
      <c r="CO114" t="s">
        <v>659</v>
      </c>
      <c r="CP114" t="s">
        <v>348</v>
      </c>
      <c r="CQ114" t="s">
        <v>659</v>
      </c>
    </row>
    <row r="115" spans="1:95">
      <c r="A115" s="360" t="s">
        <v>1098</v>
      </c>
      <c r="B115" s="2" t="s">
        <v>362</v>
      </c>
      <c r="C115" t="s">
        <v>348</v>
      </c>
      <c r="D115" t="s">
        <v>348</v>
      </c>
      <c r="E115" t="s">
        <v>348</v>
      </c>
      <c r="F115" t="s">
        <v>348</v>
      </c>
      <c r="G115" t="s">
        <v>348</v>
      </c>
      <c r="H115" t="s">
        <v>348</v>
      </c>
      <c r="I115" t="s">
        <v>348</v>
      </c>
      <c r="J115" t="s">
        <v>348</v>
      </c>
      <c r="K115" t="s">
        <v>348</v>
      </c>
      <c r="L115" t="s">
        <v>348</v>
      </c>
      <c r="M115" t="s">
        <v>348</v>
      </c>
      <c r="N115" t="s">
        <v>348</v>
      </c>
      <c r="O115" t="s">
        <v>348</v>
      </c>
      <c r="P115" t="s">
        <v>348</v>
      </c>
      <c r="Q115" t="s">
        <v>348</v>
      </c>
      <c r="R115" t="s">
        <v>348</v>
      </c>
      <c r="S115" t="s">
        <v>348</v>
      </c>
      <c r="T115" t="s">
        <v>348</v>
      </c>
      <c r="U115" t="s">
        <v>348</v>
      </c>
      <c r="V115" t="s">
        <v>348</v>
      </c>
      <c r="W115" t="s">
        <v>348</v>
      </c>
      <c r="X115" t="s">
        <v>348</v>
      </c>
      <c r="Y115" t="s">
        <v>348</v>
      </c>
      <c r="Z115" t="s">
        <v>348</v>
      </c>
      <c r="AA115" t="s">
        <v>348</v>
      </c>
      <c r="AB115" t="s">
        <v>348</v>
      </c>
      <c r="AC115" t="s">
        <v>348</v>
      </c>
      <c r="AD115" t="s">
        <v>348</v>
      </c>
      <c r="AE115" t="s">
        <v>348</v>
      </c>
      <c r="AF115" t="s">
        <v>348</v>
      </c>
      <c r="AG115" t="s">
        <v>348</v>
      </c>
      <c r="AH115" t="s">
        <v>348</v>
      </c>
      <c r="AI115" t="s">
        <v>348</v>
      </c>
      <c r="AJ115" t="s">
        <v>348</v>
      </c>
      <c r="AK115" t="s">
        <v>348</v>
      </c>
      <c r="AL115" t="s">
        <v>348</v>
      </c>
      <c r="AM115" t="s">
        <v>348</v>
      </c>
      <c r="AN115" t="s">
        <v>348</v>
      </c>
      <c r="AO115" t="s">
        <v>348</v>
      </c>
      <c r="AP115" t="s">
        <v>348</v>
      </c>
      <c r="AQ115" t="s">
        <v>348</v>
      </c>
      <c r="AR115" t="s">
        <v>348</v>
      </c>
      <c r="AS115" t="s">
        <v>348</v>
      </c>
      <c r="AT115" t="s">
        <v>348</v>
      </c>
      <c r="AU115" t="s">
        <v>348</v>
      </c>
      <c r="AV115" t="s">
        <v>348</v>
      </c>
      <c r="AW115" t="s">
        <v>348</v>
      </c>
      <c r="AX115" t="s">
        <v>348</v>
      </c>
      <c r="AY115" t="s">
        <v>348</v>
      </c>
      <c r="AZ115" t="s">
        <v>348</v>
      </c>
      <c r="BA115" t="s">
        <v>348</v>
      </c>
      <c r="BB115" t="s">
        <v>348</v>
      </c>
      <c r="BC115" t="s">
        <v>348</v>
      </c>
      <c r="BD115" t="s">
        <v>348</v>
      </c>
      <c r="BE115" t="s">
        <v>348</v>
      </c>
      <c r="BF115" t="s">
        <v>348</v>
      </c>
      <c r="BG115" t="s">
        <v>348</v>
      </c>
      <c r="BH115" t="s">
        <v>348</v>
      </c>
      <c r="BI115" t="s">
        <v>348</v>
      </c>
      <c r="BJ115" t="s">
        <v>348</v>
      </c>
      <c r="BK115" t="s">
        <v>348</v>
      </c>
      <c r="BL115" t="s">
        <v>348</v>
      </c>
      <c r="BM115" t="s">
        <v>348</v>
      </c>
      <c r="BN115" t="s">
        <v>348</v>
      </c>
      <c r="BO115" t="s">
        <v>348</v>
      </c>
      <c r="BP115" t="s">
        <v>348</v>
      </c>
      <c r="BQ115" t="s">
        <v>348</v>
      </c>
      <c r="BR115" t="s">
        <v>659</v>
      </c>
      <c r="BS115" t="s">
        <v>348</v>
      </c>
      <c r="BT115" t="s">
        <v>348</v>
      </c>
      <c r="BU115" t="s">
        <v>348</v>
      </c>
      <c r="BV115" t="s">
        <v>348</v>
      </c>
      <c r="BW115" t="s">
        <v>348</v>
      </c>
      <c r="BX115" t="s">
        <v>348</v>
      </c>
      <c r="BY115" t="s">
        <v>348</v>
      </c>
      <c r="BZ115" t="s">
        <v>348</v>
      </c>
      <c r="CA115" t="s">
        <v>348</v>
      </c>
      <c r="CB115" t="s">
        <v>348</v>
      </c>
      <c r="CC115" t="s">
        <v>348</v>
      </c>
      <c r="CD115" t="s">
        <v>659</v>
      </c>
      <c r="CE115" t="s">
        <v>348</v>
      </c>
      <c r="CF115" t="s">
        <v>348</v>
      </c>
      <c r="CG115" t="s">
        <v>659</v>
      </c>
      <c r="CH115" t="s">
        <v>659</v>
      </c>
      <c r="CI115" t="s">
        <v>659</v>
      </c>
      <c r="CJ115" t="s">
        <v>348</v>
      </c>
      <c r="CK115" t="s">
        <v>659</v>
      </c>
      <c r="CL115" t="s">
        <v>659</v>
      </c>
      <c r="CM115" t="s">
        <v>659</v>
      </c>
      <c r="CN115" t="s">
        <v>659</v>
      </c>
      <c r="CO115" t="s">
        <v>659</v>
      </c>
      <c r="CP115" t="s">
        <v>348</v>
      </c>
      <c r="CQ115" t="s">
        <v>659</v>
      </c>
    </row>
    <row r="116" spans="1:95">
      <c r="A116" s="360" t="s">
        <v>1099</v>
      </c>
      <c r="B116" s="2" t="s">
        <v>363</v>
      </c>
      <c r="C116" t="s">
        <v>348</v>
      </c>
      <c r="D116" t="s">
        <v>348</v>
      </c>
      <c r="E116" t="s">
        <v>348</v>
      </c>
      <c r="F116" t="s">
        <v>348</v>
      </c>
      <c r="G116" t="s">
        <v>348</v>
      </c>
      <c r="H116" t="s">
        <v>348</v>
      </c>
      <c r="I116" t="s">
        <v>348</v>
      </c>
      <c r="J116" t="s">
        <v>348</v>
      </c>
      <c r="K116" t="s">
        <v>348</v>
      </c>
      <c r="L116" t="s">
        <v>348</v>
      </c>
      <c r="M116" t="s">
        <v>348</v>
      </c>
      <c r="N116" t="s">
        <v>348</v>
      </c>
      <c r="O116" t="s">
        <v>348</v>
      </c>
      <c r="P116" t="s">
        <v>348</v>
      </c>
      <c r="Q116" t="s">
        <v>348</v>
      </c>
      <c r="R116" t="s">
        <v>348</v>
      </c>
      <c r="S116" t="s">
        <v>348</v>
      </c>
      <c r="T116" t="s">
        <v>348</v>
      </c>
      <c r="U116" t="s">
        <v>348</v>
      </c>
      <c r="V116" t="s">
        <v>348</v>
      </c>
      <c r="W116" t="s">
        <v>348</v>
      </c>
      <c r="X116" t="s">
        <v>348</v>
      </c>
      <c r="Y116" t="s">
        <v>348</v>
      </c>
      <c r="Z116" t="s">
        <v>348</v>
      </c>
      <c r="AA116" t="s">
        <v>348</v>
      </c>
      <c r="AB116" t="s">
        <v>348</v>
      </c>
      <c r="AC116" t="s">
        <v>348</v>
      </c>
      <c r="AD116" t="s">
        <v>348</v>
      </c>
      <c r="AE116" t="s">
        <v>348</v>
      </c>
      <c r="AF116" t="s">
        <v>348</v>
      </c>
      <c r="AG116" t="s">
        <v>348</v>
      </c>
      <c r="AH116" t="s">
        <v>348</v>
      </c>
      <c r="AI116" t="s">
        <v>348</v>
      </c>
      <c r="AJ116" t="s">
        <v>348</v>
      </c>
      <c r="AK116" t="s">
        <v>348</v>
      </c>
      <c r="AL116" t="s">
        <v>348</v>
      </c>
      <c r="AM116" t="s">
        <v>348</v>
      </c>
      <c r="AN116" t="s">
        <v>348</v>
      </c>
      <c r="AO116" t="s">
        <v>348</v>
      </c>
      <c r="AP116" t="s">
        <v>348</v>
      </c>
      <c r="AQ116" t="s">
        <v>348</v>
      </c>
      <c r="AR116" t="s">
        <v>348</v>
      </c>
      <c r="AS116" t="s">
        <v>348</v>
      </c>
      <c r="AT116" t="s">
        <v>348</v>
      </c>
      <c r="AU116" t="s">
        <v>348</v>
      </c>
      <c r="AV116" t="s">
        <v>348</v>
      </c>
      <c r="AW116" t="s">
        <v>348</v>
      </c>
      <c r="AX116" t="s">
        <v>348</v>
      </c>
      <c r="AY116" t="s">
        <v>348</v>
      </c>
      <c r="AZ116" t="s">
        <v>348</v>
      </c>
      <c r="BA116" t="s">
        <v>348</v>
      </c>
      <c r="BB116" t="s">
        <v>348</v>
      </c>
      <c r="BC116" t="s">
        <v>348</v>
      </c>
      <c r="BD116" t="s">
        <v>348</v>
      </c>
      <c r="BE116" t="s">
        <v>348</v>
      </c>
      <c r="BF116" t="s">
        <v>348</v>
      </c>
      <c r="BG116" t="s">
        <v>348</v>
      </c>
      <c r="BH116" t="s">
        <v>348</v>
      </c>
      <c r="BI116" t="s">
        <v>348</v>
      </c>
      <c r="BJ116" t="s">
        <v>348</v>
      </c>
      <c r="BK116" t="s">
        <v>348</v>
      </c>
      <c r="BL116" t="s">
        <v>348</v>
      </c>
      <c r="BM116" t="s">
        <v>348</v>
      </c>
      <c r="BN116" t="s">
        <v>348</v>
      </c>
      <c r="BO116" t="s">
        <v>348</v>
      </c>
      <c r="BP116" t="s">
        <v>348</v>
      </c>
      <c r="BQ116" t="s">
        <v>348</v>
      </c>
      <c r="BR116" t="s">
        <v>659</v>
      </c>
      <c r="BS116" t="s">
        <v>348</v>
      </c>
      <c r="BT116" t="s">
        <v>348</v>
      </c>
      <c r="BU116" t="s">
        <v>348</v>
      </c>
      <c r="BV116" t="s">
        <v>348</v>
      </c>
      <c r="BW116" t="s">
        <v>348</v>
      </c>
      <c r="BX116" t="s">
        <v>348</v>
      </c>
      <c r="BY116" t="s">
        <v>348</v>
      </c>
      <c r="BZ116" t="s">
        <v>348</v>
      </c>
      <c r="CA116" t="s">
        <v>348</v>
      </c>
      <c r="CB116" t="s">
        <v>348</v>
      </c>
      <c r="CC116" t="s">
        <v>348</v>
      </c>
      <c r="CD116" t="s">
        <v>659</v>
      </c>
      <c r="CE116" t="s">
        <v>348</v>
      </c>
      <c r="CF116" t="s">
        <v>348</v>
      </c>
      <c r="CG116" t="s">
        <v>659</v>
      </c>
      <c r="CH116" t="s">
        <v>659</v>
      </c>
      <c r="CI116" t="s">
        <v>659</v>
      </c>
      <c r="CJ116" t="s">
        <v>348</v>
      </c>
      <c r="CK116" t="s">
        <v>659</v>
      </c>
      <c r="CL116" t="s">
        <v>659</v>
      </c>
      <c r="CM116" t="s">
        <v>659</v>
      </c>
      <c r="CN116" t="s">
        <v>659</v>
      </c>
      <c r="CO116" t="s">
        <v>659</v>
      </c>
      <c r="CP116" t="s">
        <v>348</v>
      </c>
      <c r="CQ116" t="s">
        <v>659</v>
      </c>
    </row>
    <row r="117" spans="1:95">
      <c r="A117" s="360" t="s">
        <v>1100</v>
      </c>
      <c r="B117" s="2" t="s">
        <v>364</v>
      </c>
      <c r="C117" t="s">
        <v>348</v>
      </c>
      <c r="D117" t="s">
        <v>348</v>
      </c>
      <c r="E117" t="s">
        <v>348</v>
      </c>
      <c r="F117" t="s">
        <v>348</v>
      </c>
      <c r="G117" t="s">
        <v>348</v>
      </c>
      <c r="H117" t="s">
        <v>348</v>
      </c>
      <c r="I117" t="s">
        <v>348</v>
      </c>
      <c r="J117" t="s">
        <v>348</v>
      </c>
      <c r="K117" t="s">
        <v>348</v>
      </c>
      <c r="L117" t="s">
        <v>348</v>
      </c>
      <c r="M117" t="s">
        <v>348</v>
      </c>
      <c r="N117" t="s">
        <v>348</v>
      </c>
      <c r="O117" t="s">
        <v>348</v>
      </c>
      <c r="P117" t="s">
        <v>348</v>
      </c>
      <c r="Q117" t="s">
        <v>348</v>
      </c>
      <c r="R117" t="s">
        <v>348</v>
      </c>
      <c r="S117" t="s">
        <v>348</v>
      </c>
      <c r="T117" t="s">
        <v>348</v>
      </c>
      <c r="U117" t="s">
        <v>348</v>
      </c>
      <c r="V117" t="s">
        <v>348</v>
      </c>
      <c r="W117" t="s">
        <v>348</v>
      </c>
      <c r="X117" t="s">
        <v>348</v>
      </c>
      <c r="Y117" t="s">
        <v>348</v>
      </c>
      <c r="Z117" t="s">
        <v>348</v>
      </c>
      <c r="AA117" t="s">
        <v>348</v>
      </c>
      <c r="AB117" t="s">
        <v>348</v>
      </c>
      <c r="AC117" t="s">
        <v>348</v>
      </c>
      <c r="AD117" t="s">
        <v>348</v>
      </c>
      <c r="AE117" t="s">
        <v>348</v>
      </c>
      <c r="AF117" t="s">
        <v>348</v>
      </c>
      <c r="AG117" t="s">
        <v>348</v>
      </c>
      <c r="AH117" t="s">
        <v>348</v>
      </c>
      <c r="AI117" t="s">
        <v>348</v>
      </c>
      <c r="AJ117" t="s">
        <v>348</v>
      </c>
      <c r="AK117" t="s">
        <v>348</v>
      </c>
      <c r="AL117" t="s">
        <v>348</v>
      </c>
      <c r="AM117" t="s">
        <v>348</v>
      </c>
      <c r="AN117" t="s">
        <v>348</v>
      </c>
      <c r="AO117" t="s">
        <v>348</v>
      </c>
      <c r="AP117" t="s">
        <v>348</v>
      </c>
      <c r="AQ117" t="s">
        <v>348</v>
      </c>
      <c r="AR117" t="s">
        <v>348</v>
      </c>
      <c r="AS117" t="s">
        <v>348</v>
      </c>
      <c r="AT117" t="s">
        <v>348</v>
      </c>
      <c r="AU117" t="s">
        <v>348</v>
      </c>
      <c r="AV117" t="s">
        <v>348</v>
      </c>
      <c r="AW117" t="s">
        <v>348</v>
      </c>
      <c r="AX117" t="s">
        <v>348</v>
      </c>
      <c r="AY117" t="s">
        <v>348</v>
      </c>
      <c r="AZ117" t="s">
        <v>348</v>
      </c>
      <c r="BA117" t="s">
        <v>348</v>
      </c>
      <c r="BB117" t="s">
        <v>348</v>
      </c>
      <c r="BC117" t="s">
        <v>348</v>
      </c>
      <c r="BD117" t="s">
        <v>348</v>
      </c>
      <c r="BE117" t="s">
        <v>348</v>
      </c>
      <c r="BF117" t="s">
        <v>348</v>
      </c>
      <c r="BG117" t="s">
        <v>348</v>
      </c>
      <c r="BH117" t="s">
        <v>348</v>
      </c>
      <c r="BI117" t="s">
        <v>348</v>
      </c>
      <c r="BJ117" t="s">
        <v>348</v>
      </c>
      <c r="BK117" t="s">
        <v>348</v>
      </c>
      <c r="BL117" t="s">
        <v>348</v>
      </c>
      <c r="BM117" t="s">
        <v>348</v>
      </c>
      <c r="BN117" t="s">
        <v>348</v>
      </c>
      <c r="BO117" t="s">
        <v>348</v>
      </c>
      <c r="BP117" t="s">
        <v>348</v>
      </c>
      <c r="BQ117" t="s">
        <v>348</v>
      </c>
      <c r="BR117" t="s">
        <v>659</v>
      </c>
      <c r="BS117" t="s">
        <v>348</v>
      </c>
      <c r="BT117" t="s">
        <v>348</v>
      </c>
      <c r="BU117" t="s">
        <v>348</v>
      </c>
      <c r="BV117" t="s">
        <v>348</v>
      </c>
      <c r="BW117" t="s">
        <v>348</v>
      </c>
      <c r="BX117" t="s">
        <v>348</v>
      </c>
      <c r="BY117" t="s">
        <v>348</v>
      </c>
      <c r="BZ117" t="s">
        <v>348</v>
      </c>
      <c r="CA117" t="s">
        <v>348</v>
      </c>
      <c r="CB117" t="s">
        <v>348</v>
      </c>
      <c r="CC117" t="s">
        <v>348</v>
      </c>
      <c r="CD117" t="s">
        <v>659</v>
      </c>
      <c r="CE117" t="s">
        <v>348</v>
      </c>
      <c r="CF117" t="s">
        <v>348</v>
      </c>
      <c r="CG117" t="s">
        <v>659</v>
      </c>
      <c r="CH117" t="s">
        <v>659</v>
      </c>
      <c r="CI117" t="s">
        <v>659</v>
      </c>
      <c r="CJ117" t="s">
        <v>348</v>
      </c>
      <c r="CK117" t="s">
        <v>659</v>
      </c>
      <c r="CL117" t="s">
        <v>659</v>
      </c>
      <c r="CM117" t="s">
        <v>659</v>
      </c>
      <c r="CN117" t="s">
        <v>659</v>
      </c>
      <c r="CO117" t="s">
        <v>659</v>
      </c>
      <c r="CP117" t="s">
        <v>348</v>
      </c>
      <c r="CQ117" t="s">
        <v>659</v>
      </c>
    </row>
    <row r="118" spans="1:95">
      <c r="A118" s="360" t="s">
        <v>1101</v>
      </c>
      <c r="B118" s="2" t="s">
        <v>234</v>
      </c>
      <c r="C118" t="s">
        <v>348</v>
      </c>
      <c r="D118" t="s">
        <v>348</v>
      </c>
      <c r="E118" t="s">
        <v>348</v>
      </c>
      <c r="F118" t="s">
        <v>348</v>
      </c>
      <c r="G118" t="s">
        <v>348</v>
      </c>
      <c r="H118" t="s">
        <v>348</v>
      </c>
      <c r="I118" t="s">
        <v>348</v>
      </c>
      <c r="J118" t="s">
        <v>348</v>
      </c>
      <c r="K118" t="s">
        <v>348</v>
      </c>
      <c r="L118" t="s">
        <v>348</v>
      </c>
      <c r="M118" t="s">
        <v>348</v>
      </c>
      <c r="N118" t="s">
        <v>348</v>
      </c>
      <c r="O118" t="s">
        <v>348</v>
      </c>
      <c r="P118" t="s">
        <v>348</v>
      </c>
      <c r="Q118" t="s">
        <v>348</v>
      </c>
      <c r="R118" t="s">
        <v>348</v>
      </c>
      <c r="S118" t="s">
        <v>348</v>
      </c>
      <c r="T118" t="s">
        <v>348</v>
      </c>
      <c r="U118" t="s">
        <v>348</v>
      </c>
      <c r="V118" t="s">
        <v>348</v>
      </c>
      <c r="W118" t="s">
        <v>348</v>
      </c>
      <c r="X118" t="s">
        <v>348</v>
      </c>
      <c r="Y118" t="s">
        <v>348</v>
      </c>
      <c r="Z118" t="s">
        <v>348</v>
      </c>
      <c r="AA118" t="s">
        <v>348</v>
      </c>
      <c r="AB118" t="s">
        <v>348</v>
      </c>
      <c r="AC118" t="s">
        <v>348</v>
      </c>
      <c r="AD118" t="s">
        <v>348</v>
      </c>
      <c r="AE118" t="s">
        <v>348</v>
      </c>
      <c r="AF118" t="s">
        <v>348</v>
      </c>
      <c r="AG118" t="s">
        <v>348</v>
      </c>
      <c r="AH118" t="s">
        <v>348</v>
      </c>
      <c r="AI118" t="s">
        <v>348</v>
      </c>
      <c r="AJ118" t="s">
        <v>348</v>
      </c>
      <c r="AK118" t="s">
        <v>348</v>
      </c>
      <c r="AL118" t="s">
        <v>348</v>
      </c>
      <c r="AM118" t="s">
        <v>348</v>
      </c>
      <c r="AN118" t="s">
        <v>348</v>
      </c>
      <c r="AO118" t="s">
        <v>348</v>
      </c>
      <c r="AP118" t="s">
        <v>348</v>
      </c>
      <c r="AQ118" t="s">
        <v>348</v>
      </c>
      <c r="AR118" t="s">
        <v>348</v>
      </c>
      <c r="AS118" t="s">
        <v>348</v>
      </c>
      <c r="AT118" t="s">
        <v>348</v>
      </c>
      <c r="AU118" t="s">
        <v>348</v>
      </c>
      <c r="AV118" t="s">
        <v>348</v>
      </c>
      <c r="AW118" t="s">
        <v>348</v>
      </c>
      <c r="AX118" t="s">
        <v>348</v>
      </c>
      <c r="AY118" t="s">
        <v>348</v>
      </c>
      <c r="AZ118" t="s">
        <v>348</v>
      </c>
      <c r="BA118" t="s">
        <v>348</v>
      </c>
      <c r="BB118" t="s">
        <v>348</v>
      </c>
      <c r="BC118" t="s">
        <v>348</v>
      </c>
      <c r="BD118" t="s">
        <v>348</v>
      </c>
      <c r="BE118" t="s">
        <v>348</v>
      </c>
      <c r="BF118" t="s">
        <v>348</v>
      </c>
      <c r="BG118" t="s">
        <v>348</v>
      </c>
      <c r="BH118" t="s">
        <v>348</v>
      </c>
      <c r="BI118" t="s">
        <v>348</v>
      </c>
      <c r="BJ118" t="s">
        <v>348</v>
      </c>
      <c r="BK118" t="s">
        <v>348</v>
      </c>
      <c r="BL118" t="s">
        <v>348</v>
      </c>
      <c r="BM118" t="s">
        <v>348</v>
      </c>
      <c r="BN118" t="s">
        <v>348</v>
      </c>
      <c r="BO118" t="s">
        <v>348</v>
      </c>
      <c r="BP118" t="s">
        <v>348</v>
      </c>
      <c r="BQ118" t="s">
        <v>348</v>
      </c>
      <c r="BR118" t="s">
        <v>659</v>
      </c>
      <c r="BS118" t="s">
        <v>348</v>
      </c>
      <c r="BT118" t="s">
        <v>348</v>
      </c>
      <c r="BU118" t="s">
        <v>348</v>
      </c>
      <c r="BV118" t="s">
        <v>348</v>
      </c>
      <c r="BW118" t="s">
        <v>348</v>
      </c>
      <c r="BX118" t="s">
        <v>348</v>
      </c>
      <c r="BY118" t="s">
        <v>348</v>
      </c>
      <c r="BZ118" t="s">
        <v>348</v>
      </c>
      <c r="CA118" t="s">
        <v>348</v>
      </c>
      <c r="CB118" t="s">
        <v>348</v>
      </c>
      <c r="CC118" t="s">
        <v>348</v>
      </c>
      <c r="CD118" t="s">
        <v>659</v>
      </c>
      <c r="CE118" t="s">
        <v>348</v>
      </c>
      <c r="CF118" t="s">
        <v>348</v>
      </c>
      <c r="CG118" t="s">
        <v>659</v>
      </c>
      <c r="CH118" t="s">
        <v>659</v>
      </c>
      <c r="CI118" t="s">
        <v>659</v>
      </c>
      <c r="CJ118" t="s">
        <v>348</v>
      </c>
      <c r="CK118" t="s">
        <v>659</v>
      </c>
      <c r="CL118" t="s">
        <v>659</v>
      </c>
      <c r="CM118" t="s">
        <v>659</v>
      </c>
      <c r="CN118" t="s">
        <v>659</v>
      </c>
      <c r="CO118" t="s">
        <v>659</v>
      </c>
      <c r="CP118" t="s">
        <v>348</v>
      </c>
      <c r="CQ118" t="s">
        <v>659</v>
      </c>
    </row>
    <row r="119" spans="1:95">
      <c r="A119" s="360" t="s">
        <v>1102</v>
      </c>
      <c r="B119" s="2" t="s">
        <v>235</v>
      </c>
      <c r="C119" t="s">
        <v>348</v>
      </c>
      <c r="D119" t="s">
        <v>348</v>
      </c>
      <c r="E119" t="s">
        <v>348</v>
      </c>
      <c r="F119" t="s">
        <v>348</v>
      </c>
      <c r="G119" t="s">
        <v>348</v>
      </c>
      <c r="H119" t="s">
        <v>348</v>
      </c>
      <c r="I119" t="s">
        <v>348</v>
      </c>
      <c r="J119" t="s">
        <v>348</v>
      </c>
      <c r="K119" t="s">
        <v>348</v>
      </c>
      <c r="L119" t="s">
        <v>348</v>
      </c>
      <c r="M119" t="s">
        <v>348</v>
      </c>
      <c r="N119" t="s">
        <v>348</v>
      </c>
      <c r="O119" t="s">
        <v>348</v>
      </c>
      <c r="P119" t="s">
        <v>348</v>
      </c>
      <c r="Q119" t="s">
        <v>348</v>
      </c>
      <c r="R119" t="s">
        <v>348</v>
      </c>
      <c r="S119" t="s">
        <v>348</v>
      </c>
      <c r="T119" t="s">
        <v>348</v>
      </c>
      <c r="U119" t="s">
        <v>348</v>
      </c>
      <c r="V119" t="s">
        <v>348</v>
      </c>
      <c r="W119" t="s">
        <v>348</v>
      </c>
      <c r="X119" t="s">
        <v>348</v>
      </c>
      <c r="Y119" t="s">
        <v>348</v>
      </c>
      <c r="Z119" t="s">
        <v>348</v>
      </c>
      <c r="AA119" t="s">
        <v>348</v>
      </c>
      <c r="AB119" t="s">
        <v>348</v>
      </c>
      <c r="AC119" t="s">
        <v>348</v>
      </c>
      <c r="AD119" t="s">
        <v>348</v>
      </c>
      <c r="AE119" t="s">
        <v>348</v>
      </c>
      <c r="AF119" t="s">
        <v>348</v>
      </c>
      <c r="AG119" t="s">
        <v>348</v>
      </c>
      <c r="AH119" t="s">
        <v>348</v>
      </c>
      <c r="AI119" t="s">
        <v>348</v>
      </c>
      <c r="AJ119" t="s">
        <v>348</v>
      </c>
      <c r="AK119" t="s">
        <v>348</v>
      </c>
      <c r="AL119" t="s">
        <v>348</v>
      </c>
      <c r="AM119" t="s">
        <v>348</v>
      </c>
      <c r="AN119" t="s">
        <v>348</v>
      </c>
      <c r="AO119" t="s">
        <v>348</v>
      </c>
      <c r="AP119" t="s">
        <v>348</v>
      </c>
      <c r="AQ119" t="s">
        <v>348</v>
      </c>
      <c r="AR119" t="s">
        <v>348</v>
      </c>
      <c r="AS119" t="s">
        <v>348</v>
      </c>
      <c r="AT119" t="s">
        <v>348</v>
      </c>
      <c r="AU119" t="s">
        <v>348</v>
      </c>
      <c r="AV119" t="s">
        <v>348</v>
      </c>
      <c r="AW119" t="s">
        <v>348</v>
      </c>
      <c r="AX119" t="s">
        <v>348</v>
      </c>
      <c r="AY119" t="s">
        <v>348</v>
      </c>
      <c r="AZ119" t="s">
        <v>348</v>
      </c>
      <c r="BA119" t="s">
        <v>348</v>
      </c>
      <c r="BB119" t="s">
        <v>348</v>
      </c>
      <c r="BC119" t="s">
        <v>348</v>
      </c>
      <c r="BD119" t="s">
        <v>348</v>
      </c>
      <c r="BE119" t="s">
        <v>348</v>
      </c>
      <c r="BF119" t="s">
        <v>348</v>
      </c>
      <c r="BG119" t="s">
        <v>348</v>
      </c>
      <c r="BH119" t="s">
        <v>348</v>
      </c>
      <c r="BI119" t="s">
        <v>348</v>
      </c>
      <c r="BJ119" t="s">
        <v>348</v>
      </c>
      <c r="BK119" t="s">
        <v>348</v>
      </c>
      <c r="BL119" t="s">
        <v>348</v>
      </c>
      <c r="BM119" t="s">
        <v>348</v>
      </c>
      <c r="BN119" t="s">
        <v>348</v>
      </c>
      <c r="BO119" t="s">
        <v>348</v>
      </c>
      <c r="BP119" t="s">
        <v>348</v>
      </c>
      <c r="BQ119" t="s">
        <v>348</v>
      </c>
      <c r="BR119" t="s">
        <v>659</v>
      </c>
      <c r="BS119" t="s">
        <v>348</v>
      </c>
      <c r="BT119" t="s">
        <v>348</v>
      </c>
      <c r="BU119" t="s">
        <v>348</v>
      </c>
      <c r="BV119" t="s">
        <v>348</v>
      </c>
      <c r="BW119" t="s">
        <v>348</v>
      </c>
      <c r="BX119" t="s">
        <v>348</v>
      </c>
      <c r="BY119" t="s">
        <v>348</v>
      </c>
      <c r="BZ119" t="s">
        <v>348</v>
      </c>
      <c r="CA119" t="s">
        <v>348</v>
      </c>
      <c r="CB119" t="s">
        <v>348</v>
      </c>
      <c r="CC119" t="s">
        <v>348</v>
      </c>
      <c r="CD119" t="s">
        <v>659</v>
      </c>
      <c r="CE119" t="s">
        <v>348</v>
      </c>
      <c r="CF119" t="s">
        <v>348</v>
      </c>
      <c r="CG119" t="s">
        <v>659</v>
      </c>
      <c r="CH119" t="s">
        <v>659</v>
      </c>
      <c r="CI119" t="s">
        <v>659</v>
      </c>
      <c r="CJ119" t="s">
        <v>348</v>
      </c>
      <c r="CK119" t="s">
        <v>659</v>
      </c>
      <c r="CL119" t="s">
        <v>659</v>
      </c>
      <c r="CM119" t="s">
        <v>659</v>
      </c>
      <c r="CN119" t="s">
        <v>659</v>
      </c>
      <c r="CO119" t="s">
        <v>659</v>
      </c>
      <c r="CP119" t="s">
        <v>348</v>
      </c>
      <c r="CQ119" t="s">
        <v>659</v>
      </c>
    </row>
    <row r="120" spans="1:95">
      <c r="A120" s="360" t="s">
        <v>1103</v>
      </c>
      <c r="B120" s="2" t="s">
        <v>236</v>
      </c>
      <c r="C120" t="s">
        <v>348</v>
      </c>
      <c r="D120" t="s">
        <v>348</v>
      </c>
      <c r="E120" t="s">
        <v>348</v>
      </c>
      <c r="F120" t="s">
        <v>348</v>
      </c>
      <c r="G120" t="s">
        <v>348</v>
      </c>
      <c r="H120" t="s">
        <v>348</v>
      </c>
      <c r="I120" t="s">
        <v>348</v>
      </c>
      <c r="J120" t="s">
        <v>348</v>
      </c>
      <c r="K120" t="s">
        <v>348</v>
      </c>
      <c r="L120" t="s">
        <v>348</v>
      </c>
      <c r="M120" t="s">
        <v>348</v>
      </c>
      <c r="N120" t="s">
        <v>348</v>
      </c>
      <c r="O120" t="s">
        <v>348</v>
      </c>
      <c r="P120" t="s">
        <v>348</v>
      </c>
      <c r="Q120" t="s">
        <v>348</v>
      </c>
      <c r="R120" t="s">
        <v>348</v>
      </c>
      <c r="S120" t="s">
        <v>348</v>
      </c>
      <c r="T120" t="s">
        <v>348</v>
      </c>
      <c r="U120" t="s">
        <v>348</v>
      </c>
      <c r="V120" t="s">
        <v>348</v>
      </c>
      <c r="W120" t="s">
        <v>348</v>
      </c>
      <c r="X120" t="s">
        <v>348</v>
      </c>
      <c r="Y120" t="s">
        <v>348</v>
      </c>
      <c r="Z120" t="s">
        <v>348</v>
      </c>
      <c r="AA120" t="s">
        <v>348</v>
      </c>
      <c r="AB120" t="s">
        <v>348</v>
      </c>
      <c r="AC120" t="s">
        <v>348</v>
      </c>
      <c r="AD120" t="s">
        <v>348</v>
      </c>
      <c r="AE120" t="s">
        <v>348</v>
      </c>
      <c r="AF120" t="s">
        <v>348</v>
      </c>
      <c r="AG120" t="s">
        <v>348</v>
      </c>
      <c r="AH120" t="s">
        <v>348</v>
      </c>
      <c r="AI120" t="s">
        <v>348</v>
      </c>
      <c r="AJ120" t="s">
        <v>348</v>
      </c>
      <c r="AK120" t="s">
        <v>348</v>
      </c>
      <c r="AL120" t="s">
        <v>348</v>
      </c>
      <c r="AM120" t="s">
        <v>348</v>
      </c>
      <c r="AN120" t="s">
        <v>348</v>
      </c>
      <c r="AO120" t="s">
        <v>348</v>
      </c>
      <c r="AP120" t="s">
        <v>348</v>
      </c>
      <c r="AQ120" t="s">
        <v>348</v>
      </c>
      <c r="AR120" t="s">
        <v>348</v>
      </c>
      <c r="AS120" t="s">
        <v>348</v>
      </c>
      <c r="AT120" t="s">
        <v>348</v>
      </c>
      <c r="AU120" t="s">
        <v>348</v>
      </c>
      <c r="AV120" t="s">
        <v>348</v>
      </c>
      <c r="AW120" t="s">
        <v>348</v>
      </c>
      <c r="AX120" t="s">
        <v>348</v>
      </c>
      <c r="AY120" t="s">
        <v>348</v>
      </c>
      <c r="AZ120" t="s">
        <v>348</v>
      </c>
      <c r="BA120" t="s">
        <v>348</v>
      </c>
      <c r="BB120" t="s">
        <v>348</v>
      </c>
      <c r="BC120" t="s">
        <v>348</v>
      </c>
      <c r="BD120" t="s">
        <v>348</v>
      </c>
      <c r="BE120" t="s">
        <v>348</v>
      </c>
      <c r="BF120" t="s">
        <v>348</v>
      </c>
      <c r="BG120" t="s">
        <v>348</v>
      </c>
      <c r="BH120" t="s">
        <v>348</v>
      </c>
      <c r="BI120" t="s">
        <v>348</v>
      </c>
      <c r="BJ120" t="s">
        <v>348</v>
      </c>
      <c r="BK120" t="s">
        <v>348</v>
      </c>
      <c r="BL120" t="s">
        <v>348</v>
      </c>
      <c r="BM120" t="s">
        <v>348</v>
      </c>
      <c r="BN120" t="s">
        <v>348</v>
      </c>
      <c r="BO120" t="s">
        <v>348</v>
      </c>
      <c r="BP120" t="s">
        <v>348</v>
      </c>
      <c r="BQ120" t="s">
        <v>348</v>
      </c>
      <c r="BR120" t="s">
        <v>659</v>
      </c>
      <c r="BS120" t="s">
        <v>348</v>
      </c>
      <c r="BT120" t="s">
        <v>348</v>
      </c>
      <c r="BU120" t="s">
        <v>348</v>
      </c>
      <c r="BV120" t="s">
        <v>348</v>
      </c>
      <c r="BW120" t="s">
        <v>348</v>
      </c>
      <c r="BX120" t="s">
        <v>348</v>
      </c>
      <c r="BY120" t="s">
        <v>348</v>
      </c>
      <c r="BZ120" t="s">
        <v>348</v>
      </c>
      <c r="CA120" t="s">
        <v>348</v>
      </c>
      <c r="CB120" t="s">
        <v>348</v>
      </c>
      <c r="CC120" t="s">
        <v>348</v>
      </c>
      <c r="CD120" t="s">
        <v>659</v>
      </c>
      <c r="CE120" t="s">
        <v>348</v>
      </c>
      <c r="CF120" t="s">
        <v>348</v>
      </c>
      <c r="CG120" t="s">
        <v>659</v>
      </c>
      <c r="CH120" t="s">
        <v>659</v>
      </c>
      <c r="CI120" t="s">
        <v>659</v>
      </c>
      <c r="CJ120" t="s">
        <v>348</v>
      </c>
      <c r="CK120" t="s">
        <v>659</v>
      </c>
      <c r="CL120" t="s">
        <v>659</v>
      </c>
      <c r="CM120" t="s">
        <v>659</v>
      </c>
      <c r="CN120" t="s">
        <v>659</v>
      </c>
      <c r="CO120" t="s">
        <v>659</v>
      </c>
      <c r="CP120" t="s">
        <v>348</v>
      </c>
      <c r="CQ120" t="s">
        <v>659</v>
      </c>
    </row>
    <row r="121" spans="1:95">
      <c r="A121" s="360" t="s">
        <v>1104</v>
      </c>
      <c r="B121" s="2" t="s">
        <v>237</v>
      </c>
      <c r="C121" t="s">
        <v>348</v>
      </c>
      <c r="D121" t="s">
        <v>348</v>
      </c>
      <c r="E121" t="s">
        <v>348</v>
      </c>
      <c r="F121" t="s">
        <v>348</v>
      </c>
      <c r="G121" t="s">
        <v>348</v>
      </c>
      <c r="H121" t="s">
        <v>348</v>
      </c>
      <c r="I121" t="s">
        <v>348</v>
      </c>
      <c r="J121" t="s">
        <v>348</v>
      </c>
      <c r="K121" t="s">
        <v>348</v>
      </c>
      <c r="L121" t="s">
        <v>348</v>
      </c>
      <c r="M121" t="s">
        <v>348</v>
      </c>
      <c r="N121" t="s">
        <v>348</v>
      </c>
      <c r="O121" t="s">
        <v>348</v>
      </c>
      <c r="P121" t="s">
        <v>348</v>
      </c>
      <c r="Q121" t="s">
        <v>348</v>
      </c>
      <c r="R121" t="s">
        <v>348</v>
      </c>
      <c r="S121" t="s">
        <v>348</v>
      </c>
      <c r="T121" t="s">
        <v>348</v>
      </c>
      <c r="U121" t="s">
        <v>348</v>
      </c>
      <c r="V121" t="s">
        <v>348</v>
      </c>
      <c r="W121" t="s">
        <v>348</v>
      </c>
      <c r="X121" t="s">
        <v>348</v>
      </c>
      <c r="Y121" t="s">
        <v>348</v>
      </c>
      <c r="Z121" t="s">
        <v>348</v>
      </c>
      <c r="AA121" t="s">
        <v>348</v>
      </c>
      <c r="AB121" t="s">
        <v>348</v>
      </c>
      <c r="AC121" t="s">
        <v>348</v>
      </c>
      <c r="AD121" t="s">
        <v>348</v>
      </c>
      <c r="AE121" t="s">
        <v>348</v>
      </c>
      <c r="AF121" t="s">
        <v>348</v>
      </c>
      <c r="AG121" t="s">
        <v>348</v>
      </c>
      <c r="AH121" t="s">
        <v>348</v>
      </c>
      <c r="AI121" t="s">
        <v>348</v>
      </c>
      <c r="AJ121" t="s">
        <v>348</v>
      </c>
      <c r="AK121" t="s">
        <v>348</v>
      </c>
      <c r="AL121" t="s">
        <v>348</v>
      </c>
      <c r="AM121" t="s">
        <v>348</v>
      </c>
      <c r="AN121" t="s">
        <v>348</v>
      </c>
      <c r="AO121" t="s">
        <v>348</v>
      </c>
      <c r="AP121" t="s">
        <v>348</v>
      </c>
      <c r="AQ121" t="s">
        <v>348</v>
      </c>
      <c r="AR121" t="s">
        <v>348</v>
      </c>
      <c r="AS121" t="s">
        <v>348</v>
      </c>
      <c r="AT121" t="s">
        <v>348</v>
      </c>
      <c r="AU121" t="s">
        <v>348</v>
      </c>
      <c r="AV121" t="s">
        <v>348</v>
      </c>
      <c r="AW121" t="s">
        <v>348</v>
      </c>
      <c r="AX121" t="s">
        <v>348</v>
      </c>
      <c r="AY121" t="s">
        <v>348</v>
      </c>
      <c r="AZ121" t="s">
        <v>348</v>
      </c>
      <c r="BA121" t="s">
        <v>348</v>
      </c>
      <c r="BB121" t="s">
        <v>348</v>
      </c>
      <c r="BC121" t="s">
        <v>348</v>
      </c>
      <c r="BD121" t="s">
        <v>348</v>
      </c>
      <c r="BE121" t="s">
        <v>348</v>
      </c>
      <c r="BF121" t="s">
        <v>348</v>
      </c>
      <c r="BG121" t="s">
        <v>348</v>
      </c>
      <c r="BH121" t="s">
        <v>348</v>
      </c>
      <c r="BI121" t="s">
        <v>348</v>
      </c>
      <c r="BJ121" t="s">
        <v>348</v>
      </c>
      <c r="BK121" t="s">
        <v>348</v>
      </c>
      <c r="BL121" t="s">
        <v>348</v>
      </c>
      <c r="BM121" t="s">
        <v>348</v>
      </c>
      <c r="BN121" t="s">
        <v>348</v>
      </c>
      <c r="BO121" t="s">
        <v>348</v>
      </c>
      <c r="BP121" t="s">
        <v>348</v>
      </c>
      <c r="BQ121" t="s">
        <v>348</v>
      </c>
      <c r="BR121" t="s">
        <v>659</v>
      </c>
      <c r="BS121" t="s">
        <v>348</v>
      </c>
      <c r="BT121" t="s">
        <v>348</v>
      </c>
      <c r="BU121" t="s">
        <v>348</v>
      </c>
      <c r="BV121" t="s">
        <v>348</v>
      </c>
      <c r="BW121" t="s">
        <v>348</v>
      </c>
      <c r="BX121" t="s">
        <v>348</v>
      </c>
      <c r="BY121" t="s">
        <v>348</v>
      </c>
      <c r="BZ121" t="s">
        <v>348</v>
      </c>
      <c r="CA121" t="s">
        <v>348</v>
      </c>
      <c r="CB121" t="s">
        <v>348</v>
      </c>
      <c r="CC121" t="s">
        <v>348</v>
      </c>
      <c r="CD121" t="s">
        <v>659</v>
      </c>
      <c r="CE121" t="s">
        <v>348</v>
      </c>
      <c r="CF121" t="s">
        <v>348</v>
      </c>
      <c r="CG121" t="s">
        <v>659</v>
      </c>
      <c r="CH121" t="s">
        <v>659</v>
      </c>
      <c r="CI121" t="s">
        <v>659</v>
      </c>
      <c r="CJ121" t="s">
        <v>348</v>
      </c>
      <c r="CK121" t="s">
        <v>659</v>
      </c>
      <c r="CL121" t="s">
        <v>659</v>
      </c>
      <c r="CM121" t="s">
        <v>659</v>
      </c>
      <c r="CN121" t="s">
        <v>659</v>
      </c>
      <c r="CO121" t="s">
        <v>659</v>
      </c>
      <c r="CP121" t="s">
        <v>348</v>
      </c>
      <c r="CQ121" t="s">
        <v>659</v>
      </c>
    </row>
    <row r="122" spans="1:95">
      <c r="A122" s="360" t="s">
        <v>1105</v>
      </c>
      <c r="B122" s="2" t="s">
        <v>238</v>
      </c>
      <c r="C122" t="s">
        <v>348</v>
      </c>
      <c r="D122" t="s">
        <v>348</v>
      </c>
      <c r="E122" t="s">
        <v>348</v>
      </c>
      <c r="F122" t="s">
        <v>348</v>
      </c>
      <c r="G122" t="s">
        <v>348</v>
      </c>
      <c r="H122" t="s">
        <v>348</v>
      </c>
      <c r="I122" t="s">
        <v>348</v>
      </c>
      <c r="J122" t="s">
        <v>348</v>
      </c>
      <c r="K122" t="s">
        <v>348</v>
      </c>
      <c r="L122" t="s">
        <v>348</v>
      </c>
      <c r="M122" t="s">
        <v>348</v>
      </c>
      <c r="N122" t="s">
        <v>348</v>
      </c>
      <c r="O122" t="s">
        <v>348</v>
      </c>
      <c r="P122" t="s">
        <v>348</v>
      </c>
      <c r="Q122" t="s">
        <v>348</v>
      </c>
      <c r="R122" t="s">
        <v>348</v>
      </c>
      <c r="S122" t="s">
        <v>348</v>
      </c>
      <c r="T122" t="s">
        <v>348</v>
      </c>
      <c r="U122" t="s">
        <v>348</v>
      </c>
      <c r="V122" t="s">
        <v>348</v>
      </c>
      <c r="W122" t="s">
        <v>348</v>
      </c>
      <c r="X122" t="s">
        <v>348</v>
      </c>
      <c r="Y122" t="s">
        <v>348</v>
      </c>
      <c r="Z122" t="s">
        <v>348</v>
      </c>
      <c r="AA122" t="s">
        <v>348</v>
      </c>
      <c r="AB122" t="s">
        <v>348</v>
      </c>
      <c r="AC122" t="s">
        <v>348</v>
      </c>
      <c r="AD122" t="s">
        <v>348</v>
      </c>
      <c r="AE122" t="s">
        <v>348</v>
      </c>
      <c r="AF122" t="s">
        <v>348</v>
      </c>
      <c r="AG122" t="s">
        <v>348</v>
      </c>
      <c r="AH122" t="s">
        <v>348</v>
      </c>
      <c r="AI122" t="s">
        <v>348</v>
      </c>
      <c r="AJ122" t="s">
        <v>348</v>
      </c>
      <c r="AK122" t="s">
        <v>348</v>
      </c>
      <c r="AL122" t="s">
        <v>348</v>
      </c>
      <c r="AM122" t="s">
        <v>348</v>
      </c>
      <c r="AN122" t="s">
        <v>348</v>
      </c>
      <c r="AO122" t="s">
        <v>348</v>
      </c>
      <c r="AP122" t="s">
        <v>348</v>
      </c>
      <c r="AQ122" t="s">
        <v>348</v>
      </c>
      <c r="AR122" t="s">
        <v>348</v>
      </c>
      <c r="AS122" t="s">
        <v>348</v>
      </c>
      <c r="AT122" t="s">
        <v>348</v>
      </c>
      <c r="AU122" t="s">
        <v>348</v>
      </c>
      <c r="AV122" t="s">
        <v>348</v>
      </c>
      <c r="AW122" t="s">
        <v>348</v>
      </c>
      <c r="AX122" t="s">
        <v>348</v>
      </c>
      <c r="AY122" t="s">
        <v>348</v>
      </c>
      <c r="AZ122" t="s">
        <v>348</v>
      </c>
      <c r="BA122" t="s">
        <v>348</v>
      </c>
      <c r="BB122" t="s">
        <v>348</v>
      </c>
      <c r="BC122" t="s">
        <v>348</v>
      </c>
      <c r="BD122" t="s">
        <v>348</v>
      </c>
      <c r="BE122" t="s">
        <v>348</v>
      </c>
      <c r="BF122" t="s">
        <v>348</v>
      </c>
      <c r="BG122" t="s">
        <v>348</v>
      </c>
      <c r="BH122" t="s">
        <v>348</v>
      </c>
      <c r="BI122" t="s">
        <v>348</v>
      </c>
      <c r="BJ122" t="s">
        <v>348</v>
      </c>
      <c r="BK122" t="s">
        <v>348</v>
      </c>
      <c r="BL122" t="s">
        <v>348</v>
      </c>
      <c r="BM122" t="s">
        <v>348</v>
      </c>
      <c r="BN122" t="s">
        <v>348</v>
      </c>
      <c r="BO122" t="s">
        <v>348</v>
      </c>
      <c r="BP122" t="s">
        <v>348</v>
      </c>
      <c r="BQ122" t="s">
        <v>348</v>
      </c>
      <c r="BR122" t="s">
        <v>659</v>
      </c>
      <c r="BS122" t="s">
        <v>348</v>
      </c>
      <c r="BT122" t="s">
        <v>348</v>
      </c>
      <c r="BU122" t="s">
        <v>348</v>
      </c>
      <c r="BV122" t="s">
        <v>348</v>
      </c>
      <c r="BW122" t="s">
        <v>348</v>
      </c>
      <c r="BX122" t="s">
        <v>348</v>
      </c>
      <c r="BY122" t="s">
        <v>348</v>
      </c>
      <c r="BZ122" t="s">
        <v>348</v>
      </c>
      <c r="CA122" t="s">
        <v>348</v>
      </c>
      <c r="CB122" t="s">
        <v>348</v>
      </c>
      <c r="CC122" t="s">
        <v>348</v>
      </c>
      <c r="CD122" t="s">
        <v>659</v>
      </c>
      <c r="CE122" t="s">
        <v>348</v>
      </c>
      <c r="CF122" t="s">
        <v>348</v>
      </c>
      <c r="CG122" t="s">
        <v>659</v>
      </c>
      <c r="CH122" t="s">
        <v>659</v>
      </c>
      <c r="CI122" t="s">
        <v>659</v>
      </c>
      <c r="CJ122" t="s">
        <v>348</v>
      </c>
      <c r="CK122" t="s">
        <v>659</v>
      </c>
      <c r="CL122" t="s">
        <v>659</v>
      </c>
      <c r="CM122" t="s">
        <v>659</v>
      </c>
      <c r="CN122" t="s">
        <v>659</v>
      </c>
      <c r="CO122" t="s">
        <v>659</v>
      </c>
      <c r="CP122" t="s">
        <v>348</v>
      </c>
      <c r="CQ122" t="s">
        <v>659</v>
      </c>
    </row>
    <row r="123" spans="1:95">
      <c r="A123" s="360" t="s">
        <v>1106</v>
      </c>
      <c r="B123" s="2" t="s">
        <v>239</v>
      </c>
      <c r="C123" t="s">
        <v>348</v>
      </c>
      <c r="D123" t="s">
        <v>348</v>
      </c>
      <c r="E123" t="s">
        <v>348</v>
      </c>
      <c r="F123" t="s">
        <v>348</v>
      </c>
      <c r="G123" t="s">
        <v>348</v>
      </c>
      <c r="H123" t="s">
        <v>348</v>
      </c>
      <c r="I123" t="s">
        <v>348</v>
      </c>
      <c r="J123" t="s">
        <v>348</v>
      </c>
      <c r="K123" t="s">
        <v>348</v>
      </c>
      <c r="L123" t="s">
        <v>348</v>
      </c>
      <c r="M123" t="s">
        <v>348</v>
      </c>
      <c r="N123" t="s">
        <v>348</v>
      </c>
      <c r="O123" t="s">
        <v>348</v>
      </c>
      <c r="P123" t="s">
        <v>348</v>
      </c>
      <c r="Q123" t="s">
        <v>348</v>
      </c>
      <c r="R123" t="s">
        <v>348</v>
      </c>
      <c r="S123" t="s">
        <v>348</v>
      </c>
      <c r="T123" t="s">
        <v>348</v>
      </c>
      <c r="U123" t="s">
        <v>348</v>
      </c>
      <c r="V123" t="s">
        <v>348</v>
      </c>
      <c r="W123" t="s">
        <v>348</v>
      </c>
      <c r="X123" t="s">
        <v>348</v>
      </c>
      <c r="Y123" t="s">
        <v>348</v>
      </c>
      <c r="Z123" t="s">
        <v>348</v>
      </c>
      <c r="AA123" t="s">
        <v>348</v>
      </c>
      <c r="AB123" t="s">
        <v>348</v>
      </c>
      <c r="AC123" t="s">
        <v>348</v>
      </c>
      <c r="AD123" t="s">
        <v>348</v>
      </c>
      <c r="AE123" t="s">
        <v>348</v>
      </c>
      <c r="AF123" t="s">
        <v>348</v>
      </c>
      <c r="AG123" t="s">
        <v>348</v>
      </c>
      <c r="AH123" t="s">
        <v>348</v>
      </c>
      <c r="AI123" t="s">
        <v>348</v>
      </c>
      <c r="AJ123" t="s">
        <v>348</v>
      </c>
      <c r="AK123" t="s">
        <v>348</v>
      </c>
      <c r="AL123" t="s">
        <v>348</v>
      </c>
      <c r="AM123" t="s">
        <v>348</v>
      </c>
      <c r="AN123" t="s">
        <v>348</v>
      </c>
      <c r="AO123" t="s">
        <v>348</v>
      </c>
      <c r="AP123" t="s">
        <v>348</v>
      </c>
      <c r="AQ123" t="s">
        <v>348</v>
      </c>
      <c r="AR123" t="s">
        <v>348</v>
      </c>
      <c r="AS123" t="s">
        <v>348</v>
      </c>
      <c r="AT123" t="s">
        <v>348</v>
      </c>
      <c r="AU123" t="s">
        <v>348</v>
      </c>
      <c r="AV123" t="s">
        <v>348</v>
      </c>
      <c r="AW123" t="s">
        <v>348</v>
      </c>
      <c r="AX123" t="s">
        <v>348</v>
      </c>
      <c r="AY123" t="s">
        <v>348</v>
      </c>
      <c r="AZ123" t="s">
        <v>348</v>
      </c>
      <c r="BA123" t="s">
        <v>348</v>
      </c>
      <c r="BB123" t="s">
        <v>348</v>
      </c>
      <c r="BC123" t="s">
        <v>348</v>
      </c>
      <c r="BD123" t="s">
        <v>348</v>
      </c>
      <c r="BE123" t="s">
        <v>348</v>
      </c>
      <c r="BF123" t="s">
        <v>348</v>
      </c>
      <c r="BG123" t="s">
        <v>348</v>
      </c>
      <c r="BH123" t="s">
        <v>348</v>
      </c>
      <c r="BI123" t="s">
        <v>348</v>
      </c>
      <c r="BJ123" t="s">
        <v>348</v>
      </c>
      <c r="BK123" t="s">
        <v>348</v>
      </c>
      <c r="BL123" t="s">
        <v>348</v>
      </c>
      <c r="BM123" t="s">
        <v>348</v>
      </c>
      <c r="BN123" t="s">
        <v>348</v>
      </c>
      <c r="BO123" t="s">
        <v>348</v>
      </c>
      <c r="BP123" t="s">
        <v>348</v>
      </c>
      <c r="BQ123" t="s">
        <v>348</v>
      </c>
      <c r="BR123" t="s">
        <v>659</v>
      </c>
      <c r="BS123" t="s">
        <v>348</v>
      </c>
      <c r="BT123" t="s">
        <v>348</v>
      </c>
      <c r="BU123" t="s">
        <v>348</v>
      </c>
      <c r="BV123" t="s">
        <v>348</v>
      </c>
      <c r="BW123" t="s">
        <v>348</v>
      </c>
      <c r="BX123" t="s">
        <v>348</v>
      </c>
      <c r="BY123" t="s">
        <v>348</v>
      </c>
      <c r="BZ123" t="s">
        <v>348</v>
      </c>
      <c r="CA123" t="s">
        <v>348</v>
      </c>
      <c r="CB123" t="s">
        <v>348</v>
      </c>
      <c r="CC123" t="s">
        <v>348</v>
      </c>
      <c r="CD123" t="s">
        <v>659</v>
      </c>
      <c r="CE123" t="s">
        <v>348</v>
      </c>
      <c r="CF123" t="s">
        <v>348</v>
      </c>
      <c r="CG123" t="s">
        <v>659</v>
      </c>
      <c r="CH123" t="s">
        <v>659</v>
      </c>
      <c r="CI123" t="s">
        <v>659</v>
      </c>
      <c r="CJ123" t="s">
        <v>348</v>
      </c>
      <c r="CK123" t="s">
        <v>659</v>
      </c>
      <c r="CL123" t="s">
        <v>659</v>
      </c>
      <c r="CM123" t="s">
        <v>659</v>
      </c>
      <c r="CN123" t="s">
        <v>659</v>
      </c>
      <c r="CO123" t="s">
        <v>659</v>
      </c>
      <c r="CP123" t="s">
        <v>348</v>
      </c>
      <c r="CQ123" t="s">
        <v>659</v>
      </c>
    </row>
    <row r="124" spans="1:95">
      <c r="A124" s="360" t="s">
        <v>1107</v>
      </c>
      <c r="B124" s="2" t="s">
        <v>240</v>
      </c>
      <c r="C124" t="s">
        <v>348</v>
      </c>
      <c r="D124" t="s">
        <v>348</v>
      </c>
      <c r="E124" t="s">
        <v>348</v>
      </c>
      <c r="F124" t="s">
        <v>348</v>
      </c>
      <c r="G124" t="s">
        <v>348</v>
      </c>
      <c r="H124" t="s">
        <v>348</v>
      </c>
      <c r="I124" t="s">
        <v>348</v>
      </c>
      <c r="J124" t="s">
        <v>348</v>
      </c>
      <c r="K124" t="s">
        <v>348</v>
      </c>
      <c r="L124" t="s">
        <v>348</v>
      </c>
      <c r="M124" t="s">
        <v>348</v>
      </c>
      <c r="N124" t="s">
        <v>348</v>
      </c>
      <c r="O124" t="s">
        <v>348</v>
      </c>
      <c r="P124" t="s">
        <v>348</v>
      </c>
      <c r="Q124" t="s">
        <v>348</v>
      </c>
      <c r="R124" t="s">
        <v>348</v>
      </c>
      <c r="S124" t="s">
        <v>348</v>
      </c>
      <c r="T124" t="s">
        <v>348</v>
      </c>
      <c r="U124" t="s">
        <v>348</v>
      </c>
      <c r="V124" t="s">
        <v>348</v>
      </c>
      <c r="W124" t="s">
        <v>348</v>
      </c>
      <c r="X124" t="s">
        <v>348</v>
      </c>
      <c r="Y124" t="s">
        <v>348</v>
      </c>
      <c r="Z124" t="s">
        <v>348</v>
      </c>
      <c r="AA124" t="s">
        <v>348</v>
      </c>
      <c r="AB124" t="s">
        <v>348</v>
      </c>
      <c r="AC124" t="s">
        <v>348</v>
      </c>
      <c r="AD124" t="s">
        <v>348</v>
      </c>
      <c r="AE124" t="s">
        <v>348</v>
      </c>
      <c r="AF124" t="s">
        <v>348</v>
      </c>
      <c r="AG124" t="s">
        <v>348</v>
      </c>
      <c r="AH124" t="s">
        <v>348</v>
      </c>
      <c r="AI124" t="s">
        <v>348</v>
      </c>
      <c r="AJ124" t="s">
        <v>348</v>
      </c>
      <c r="AK124" t="s">
        <v>348</v>
      </c>
      <c r="AL124" t="s">
        <v>348</v>
      </c>
      <c r="AM124" t="s">
        <v>348</v>
      </c>
      <c r="AN124" t="s">
        <v>348</v>
      </c>
      <c r="AO124" t="s">
        <v>348</v>
      </c>
      <c r="AP124" t="s">
        <v>348</v>
      </c>
      <c r="AQ124" t="s">
        <v>348</v>
      </c>
      <c r="AR124" t="s">
        <v>348</v>
      </c>
      <c r="AS124" t="s">
        <v>348</v>
      </c>
      <c r="AT124" t="s">
        <v>348</v>
      </c>
      <c r="AU124" t="s">
        <v>348</v>
      </c>
      <c r="AV124" t="s">
        <v>348</v>
      </c>
      <c r="AW124" t="s">
        <v>348</v>
      </c>
      <c r="AX124" t="s">
        <v>348</v>
      </c>
      <c r="AY124" t="s">
        <v>348</v>
      </c>
      <c r="AZ124" t="s">
        <v>348</v>
      </c>
      <c r="BA124" t="s">
        <v>348</v>
      </c>
      <c r="BB124" t="s">
        <v>348</v>
      </c>
      <c r="BC124" t="s">
        <v>348</v>
      </c>
      <c r="BD124" t="s">
        <v>348</v>
      </c>
      <c r="BE124" t="s">
        <v>348</v>
      </c>
      <c r="BF124" t="s">
        <v>348</v>
      </c>
      <c r="BG124" t="s">
        <v>348</v>
      </c>
      <c r="BH124" t="s">
        <v>348</v>
      </c>
      <c r="BI124" t="s">
        <v>348</v>
      </c>
      <c r="BJ124" t="s">
        <v>348</v>
      </c>
      <c r="BK124" t="s">
        <v>348</v>
      </c>
      <c r="BL124" t="s">
        <v>348</v>
      </c>
      <c r="BM124" t="s">
        <v>348</v>
      </c>
      <c r="BN124" t="s">
        <v>348</v>
      </c>
      <c r="BO124" t="s">
        <v>348</v>
      </c>
      <c r="BP124" t="s">
        <v>348</v>
      </c>
      <c r="BQ124" t="s">
        <v>348</v>
      </c>
      <c r="BR124" t="s">
        <v>659</v>
      </c>
      <c r="BS124" t="s">
        <v>348</v>
      </c>
      <c r="BT124" t="s">
        <v>348</v>
      </c>
      <c r="BU124" t="s">
        <v>348</v>
      </c>
      <c r="BV124" t="s">
        <v>348</v>
      </c>
      <c r="BW124" t="s">
        <v>348</v>
      </c>
      <c r="BX124" t="s">
        <v>348</v>
      </c>
      <c r="BY124" t="s">
        <v>348</v>
      </c>
      <c r="BZ124" t="s">
        <v>348</v>
      </c>
      <c r="CA124" t="s">
        <v>348</v>
      </c>
      <c r="CB124" t="s">
        <v>348</v>
      </c>
      <c r="CC124" t="s">
        <v>348</v>
      </c>
      <c r="CD124" t="s">
        <v>659</v>
      </c>
      <c r="CE124" t="s">
        <v>348</v>
      </c>
      <c r="CF124" t="s">
        <v>348</v>
      </c>
      <c r="CG124" t="s">
        <v>659</v>
      </c>
      <c r="CH124" t="s">
        <v>659</v>
      </c>
      <c r="CI124" t="s">
        <v>659</v>
      </c>
      <c r="CJ124" t="s">
        <v>348</v>
      </c>
      <c r="CK124" t="s">
        <v>659</v>
      </c>
      <c r="CL124" t="s">
        <v>659</v>
      </c>
      <c r="CM124" t="s">
        <v>659</v>
      </c>
      <c r="CN124" t="s">
        <v>659</v>
      </c>
      <c r="CO124" t="s">
        <v>659</v>
      </c>
      <c r="CP124" t="s">
        <v>348</v>
      </c>
      <c r="CQ124" t="s">
        <v>659</v>
      </c>
    </row>
    <row r="125" spans="1:95">
      <c r="A125" s="360" t="s">
        <v>1108</v>
      </c>
      <c r="B125" s="2" t="s">
        <v>241</v>
      </c>
      <c r="C125" t="s">
        <v>383</v>
      </c>
      <c r="D125" t="s">
        <v>383</v>
      </c>
      <c r="E125" t="s">
        <v>383</v>
      </c>
      <c r="F125" t="s">
        <v>383</v>
      </c>
      <c r="G125" t="s">
        <v>383</v>
      </c>
      <c r="H125" t="s">
        <v>383</v>
      </c>
      <c r="I125" t="s">
        <v>383</v>
      </c>
      <c r="J125" t="s">
        <v>383</v>
      </c>
      <c r="K125" t="s">
        <v>383</v>
      </c>
      <c r="L125" t="s">
        <v>383</v>
      </c>
      <c r="M125" t="s">
        <v>383</v>
      </c>
      <c r="N125" t="s">
        <v>383</v>
      </c>
      <c r="O125" t="s">
        <v>383</v>
      </c>
      <c r="P125" t="s">
        <v>383</v>
      </c>
      <c r="Q125" t="s">
        <v>383</v>
      </c>
      <c r="R125" t="s">
        <v>383</v>
      </c>
      <c r="S125" t="s">
        <v>383</v>
      </c>
      <c r="T125" t="s">
        <v>383</v>
      </c>
      <c r="U125" t="s">
        <v>383</v>
      </c>
      <c r="V125" t="s">
        <v>383</v>
      </c>
      <c r="W125" t="s">
        <v>383</v>
      </c>
      <c r="X125" t="s">
        <v>383</v>
      </c>
      <c r="Y125" t="s">
        <v>383</v>
      </c>
      <c r="Z125" t="s">
        <v>383</v>
      </c>
      <c r="AA125" t="s">
        <v>383</v>
      </c>
      <c r="AB125" t="s">
        <v>383</v>
      </c>
      <c r="AC125" t="s">
        <v>383</v>
      </c>
      <c r="AD125" t="s">
        <v>383</v>
      </c>
      <c r="AE125" t="s">
        <v>383</v>
      </c>
      <c r="AF125" t="s">
        <v>383</v>
      </c>
      <c r="AG125" t="s">
        <v>383</v>
      </c>
      <c r="AH125" t="s">
        <v>383</v>
      </c>
      <c r="AI125" t="s">
        <v>383</v>
      </c>
      <c r="AJ125" t="s">
        <v>383</v>
      </c>
      <c r="AK125" t="s">
        <v>383</v>
      </c>
      <c r="AL125" t="s">
        <v>383</v>
      </c>
      <c r="AM125" t="s">
        <v>383</v>
      </c>
      <c r="AN125" t="s">
        <v>383</v>
      </c>
      <c r="AO125" t="s">
        <v>383</v>
      </c>
      <c r="AP125" t="s">
        <v>383</v>
      </c>
      <c r="AQ125" t="s">
        <v>383</v>
      </c>
      <c r="AR125" t="s">
        <v>383</v>
      </c>
      <c r="AS125" t="s">
        <v>383</v>
      </c>
      <c r="AT125" t="s">
        <v>383</v>
      </c>
      <c r="AU125" t="s">
        <v>383</v>
      </c>
      <c r="AV125" t="s">
        <v>383</v>
      </c>
      <c r="AW125" t="s">
        <v>383</v>
      </c>
      <c r="AX125" t="s">
        <v>383</v>
      </c>
      <c r="AY125" t="s">
        <v>383</v>
      </c>
      <c r="AZ125" t="s">
        <v>383</v>
      </c>
      <c r="BA125" t="s">
        <v>383</v>
      </c>
      <c r="BB125" t="s">
        <v>383</v>
      </c>
      <c r="BC125" t="s">
        <v>383</v>
      </c>
      <c r="BD125" t="s">
        <v>383</v>
      </c>
      <c r="BE125" t="s">
        <v>383</v>
      </c>
      <c r="BF125" t="s">
        <v>383</v>
      </c>
      <c r="BG125" t="s">
        <v>383</v>
      </c>
      <c r="BH125" t="s">
        <v>383</v>
      </c>
      <c r="BI125" t="s">
        <v>383</v>
      </c>
      <c r="BJ125" t="s">
        <v>383</v>
      </c>
      <c r="BK125" t="s">
        <v>383</v>
      </c>
      <c r="BL125" t="s">
        <v>383</v>
      </c>
      <c r="BM125" t="s">
        <v>383</v>
      </c>
      <c r="BN125" t="s">
        <v>383</v>
      </c>
      <c r="BO125" t="s">
        <v>383</v>
      </c>
      <c r="BP125" t="s">
        <v>383</v>
      </c>
      <c r="BQ125" t="s">
        <v>383</v>
      </c>
      <c r="BR125" t="s">
        <v>1161</v>
      </c>
      <c r="BU125" t="s">
        <v>383</v>
      </c>
      <c r="BV125" t="s">
        <v>383</v>
      </c>
      <c r="BW125" t="s">
        <v>383</v>
      </c>
      <c r="BX125" t="s">
        <v>383</v>
      </c>
      <c r="BY125" t="s">
        <v>383</v>
      </c>
      <c r="BZ125" t="s">
        <v>383</v>
      </c>
      <c r="CA125" t="s">
        <v>383</v>
      </c>
      <c r="CB125" t="s">
        <v>383</v>
      </c>
      <c r="CC125" t="s">
        <v>383</v>
      </c>
      <c r="CD125" t="s">
        <v>1161</v>
      </c>
      <c r="CE125" t="s">
        <v>383</v>
      </c>
      <c r="CF125" t="s">
        <v>383</v>
      </c>
      <c r="CG125" t="s">
        <v>1161</v>
      </c>
      <c r="CH125" t="s">
        <v>1161</v>
      </c>
      <c r="CI125" t="s">
        <v>1161</v>
      </c>
      <c r="CJ125" t="s">
        <v>383</v>
      </c>
      <c r="CK125" t="s">
        <v>1161</v>
      </c>
      <c r="CL125" t="s">
        <v>1161</v>
      </c>
      <c r="CM125" t="s">
        <v>1161</v>
      </c>
      <c r="CN125" t="s">
        <v>1161</v>
      </c>
      <c r="CO125" t="s">
        <v>1161</v>
      </c>
      <c r="CP125" t="s">
        <v>383</v>
      </c>
      <c r="CQ125" t="s">
        <v>1161</v>
      </c>
    </row>
    <row r="126" spans="1:95">
      <c r="A126" s="360" t="s">
        <v>1109</v>
      </c>
      <c r="B126" s="2" t="s">
        <v>242</v>
      </c>
      <c r="C126" t="s">
        <v>383</v>
      </c>
      <c r="D126" t="s">
        <v>383</v>
      </c>
      <c r="E126" t="s">
        <v>383</v>
      </c>
      <c r="F126" t="s">
        <v>383</v>
      </c>
      <c r="G126" t="s">
        <v>383</v>
      </c>
      <c r="H126" t="s">
        <v>383</v>
      </c>
      <c r="I126" t="s">
        <v>383</v>
      </c>
      <c r="J126" t="s">
        <v>383</v>
      </c>
      <c r="K126" t="s">
        <v>383</v>
      </c>
      <c r="L126" t="s">
        <v>383</v>
      </c>
      <c r="M126" t="s">
        <v>383</v>
      </c>
      <c r="N126" t="s">
        <v>383</v>
      </c>
      <c r="O126" t="s">
        <v>383</v>
      </c>
      <c r="P126" t="s">
        <v>383</v>
      </c>
      <c r="Q126" t="s">
        <v>383</v>
      </c>
      <c r="R126" t="s">
        <v>383</v>
      </c>
      <c r="S126" t="s">
        <v>383</v>
      </c>
      <c r="T126" t="s">
        <v>383</v>
      </c>
      <c r="U126" t="s">
        <v>383</v>
      </c>
      <c r="V126" t="s">
        <v>383</v>
      </c>
      <c r="W126" t="s">
        <v>383</v>
      </c>
      <c r="X126" t="s">
        <v>383</v>
      </c>
      <c r="Y126" t="s">
        <v>383</v>
      </c>
      <c r="Z126" t="s">
        <v>383</v>
      </c>
      <c r="AA126" t="s">
        <v>383</v>
      </c>
      <c r="AB126" t="s">
        <v>383</v>
      </c>
      <c r="AC126" t="s">
        <v>383</v>
      </c>
      <c r="AD126" t="s">
        <v>383</v>
      </c>
      <c r="AE126" t="s">
        <v>383</v>
      </c>
      <c r="AF126" t="s">
        <v>383</v>
      </c>
      <c r="AG126" t="s">
        <v>383</v>
      </c>
      <c r="AH126" t="s">
        <v>383</v>
      </c>
      <c r="AI126" t="s">
        <v>383</v>
      </c>
      <c r="AJ126" t="s">
        <v>383</v>
      </c>
      <c r="AK126" t="s">
        <v>383</v>
      </c>
      <c r="AL126" t="s">
        <v>383</v>
      </c>
      <c r="AM126" t="s">
        <v>383</v>
      </c>
      <c r="AN126" t="s">
        <v>383</v>
      </c>
      <c r="AO126" t="s">
        <v>383</v>
      </c>
      <c r="AP126" t="s">
        <v>383</v>
      </c>
      <c r="AQ126" t="s">
        <v>383</v>
      </c>
      <c r="AR126" t="s">
        <v>383</v>
      </c>
      <c r="AS126" t="s">
        <v>383</v>
      </c>
      <c r="AT126" t="s">
        <v>383</v>
      </c>
      <c r="AU126" t="s">
        <v>383</v>
      </c>
      <c r="AV126" t="s">
        <v>383</v>
      </c>
      <c r="AW126" t="s">
        <v>383</v>
      </c>
      <c r="AX126" t="s">
        <v>383</v>
      </c>
      <c r="AY126" t="s">
        <v>383</v>
      </c>
      <c r="AZ126" t="s">
        <v>383</v>
      </c>
      <c r="BA126" t="s">
        <v>383</v>
      </c>
      <c r="BB126" t="s">
        <v>383</v>
      </c>
      <c r="BC126" t="s">
        <v>383</v>
      </c>
      <c r="BD126" t="s">
        <v>383</v>
      </c>
      <c r="BE126" t="s">
        <v>383</v>
      </c>
      <c r="BF126" t="s">
        <v>383</v>
      </c>
      <c r="BG126" t="s">
        <v>383</v>
      </c>
      <c r="BH126" t="s">
        <v>383</v>
      </c>
      <c r="BI126" t="s">
        <v>383</v>
      </c>
      <c r="BJ126" t="s">
        <v>383</v>
      </c>
      <c r="BK126" t="s">
        <v>383</v>
      </c>
      <c r="BL126" t="s">
        <v>383</v>
      </c>
      <c r="BM126" t="s">
        <v>383</v>
      </c>
      <c r="BN126" t="s">
        <v>383</v>
      </c>
      <c r="BO126" t="s">
        <v>383</v>
      </c>
      <c r="BP126" t="s">
        <v>383</v>
      </c>
      <c r="BQ126" t="s">
        <v>383</v>
      </c>
      <c r="BR126" t="s">
        <v>1161</v>
      </c>
      <c r="BU126" t="s">
        <v>383</v>
      </c>
      <c r="BV126" t="s">
        <v>383</v>
      </c>
      <c r="BW126" t="s">
        <v>383</v>
      </c>
      <c r="BX126" t="s">
        <v>383</v>
      </c>
      <c r="BY126" t="s">
        <v>383</v>
      </c>
      <c r="BZ126" t="s">
        <v>383</v>
      </c>
      <c r="CA126" t="s">
        <v>383</v>
      </c>
      <c r="CB126" t="s">
        <v>383</v>
      </c>
      <c r="CC126" t="s">
        <v>383</v>
      </c>
      <c r="CD126" t="s">
        <v>1161</v>
      </c>
      <c r="CE126" t="s">
        <v>383</v>
      </c>
      <c r="CF126" t="s">
        <v>383</v>
      </c>
      <c r="CG126" t="s">
        <v>1161</v>
      </c>
      <c r="CH126" t="s">
        <v>1161</v>
      </c>
      <c r="CI126" t="s">
        <v>1161</v>
      </c>
      <c r="CJ126" t="s">
        <v>383</v>
      </c>
      <c r="CK126" t="s">
        <v>1161</v>
      </c>
      <c r="CL126" t="s">
        <v>1161</v>
      </c>
      <c r="CM126" t="s">
        <v>1161</v>
      </c>
      <c r="CN126" t="s">
        <v>1161</v>
      </c>
      <c r="CO126" t="s">
        <v>1161</v>
      </c>
      <c r="CP126" t="s">
        <v>383</v>
      </c>
      <c r="CQ126" t="s">
        <v>1161</v>
      </c>
    </row>
    <row r="127" spans="1:95">
      <c r="A127" s="360" t="s">
        <v>1110</v>
      </c>
      <c r="B127" s="2" t="s">
        <v>243</v>
      </c>
      <c r="C127" t="s">
        <v>383</v>
      </c>
      <c r="D127" t="s">
        <v>383</v>
      </c>
      <c r="E127" t="s">
        <v>383</v>
      </c>
      <c r="F127" t="s">
        <v>383</v>
      </c>
      <c r="G127" t="s">
        <v>383</v>
      </c>
      <c r="H127" t="s">
        <v>383</v>
      </c>
      <c r="I127" t="s">
        <v>383</v>
      </c>
      <c r="J127" t="s">
        <v>383</v>
      </c>
      <c r="K127" t="s">
        <v>383</v>
      </c>
      <c r="L127" t="s">
        <v>383</v>
      </c>
      <c r="M127" t="s">
        <v>383</v>
      </c>
      <c r="N127" t="s">
        <v>383</v>
      </c>
      <c r="O127" t="s">
        <v>383</v>
      </c>
      <c r="P127" t="s">
        <v>383</v>
      </c>
      <c r="Q127" t="s">
        <v>383</v>
      </c>
      <c r="R127" t="s">
        <v>383</v>
      </c>
      <c r="S127" t="s">
        <v>383</v>
      </c>
      <c r="T127" t="s">
        <v>383</v>
      </c>
      <c r="U127" t="s">
        <v>383</v>
      </c>
      <c r="V127" t="s">
        <v>383</v>
      </c>
      <c r="W127" t="s">
        <v>383</v>
      </c>
      <c r="X127" t="s">
        <v>383</v>
      </c>
      <c r="Y127" t="s">
        <v>383</v>
      </c>
      <c r="Z127" t="s">
        <v>383</v>
      </c>
      <c r="AA127" t="s">
        <v>383</v>
      </c>
      <c r="AB127" t="s">
        <v>383</v>
      </c>
      <c r="AC127" t="s">
        <v>383</v>
      </c>
      <c r="AD127" t="s">
        <v>383</v>
      </c>
      <c r="AE127" t="s">
        <v>383</v>
      </c>
      <c r="AF127" t="s">
        <v>383</v>
      </c>
      <c r="AG127" t="s">
        <v>383</v>
      </c>
      <c r="AH127" t="s">
        <v>383</v>
      </c>
      <c r="AI127" t="s">
        <v>383</v>
      </c>
      <c r="AJ127" t="s">
        <v>383</v>
      </c>
      <c r="AK127" t="s">
        <v>383</v>
      </c>
      <c r="AL127" t="s">
        <v>383</v>
      </c>
      <c r="AM127" t="s">
        <v>383</v>
      </c>
      <c r="AN127" t="s">
        <v>383</v>
      </c>
      <c r="AO127" t="s">
        <v>383</v>
      </c>
      <c r="AP127" t="s">
        <v>383</v>
      </c>
      <c r="AQ127" t="s">
        <v>383</v>
      </c>
      <c r="AR127" t="s">
        <v>383</v>
      </c>
      <c r="AS127" t="s">
        <v>383</v>
      </c>
      <c r="AT127" t="s">
        <v>383</v>
      </c>
      <c r="AU127" t="s">
        <v>383</v>
      </c>
      <c r="AV127" t="s">
        <v>383</v>
      </c>
      <c r="AW127" t="s">
        <v>383</v>
      </c>
      <c r="AX127" t="s">
        <v>383</v>
      </c>
      <c r="AY127" t="s">
        <v>383</v>
      </c>
      <c r="AZ127" t="s">
        <v>383</v>
      </c>
      <c r="BA127" t="s">
        <v>383</v>
      </c>
      <c r="BB127" t="s">
        <v>383</v>
      </c>
      <c r="BC127" t="s">
        <v>383</v>
      </c>
      <c r="BD127" t="s">
        <v>383</v>
      </c>
      <c r="BE127" t="s">
        <v>383</v>
      </c>
      <c r="BF127" t="s">
        <v>383</v>
      </c>
      <c r="BG127" t="s">
        <v>383</v>
      </c>
      <c r="BH127" t="s">
        <v>383</v>
      </c>
      <c r="BI127" t="s">
        <v>383</v>
      </c>
      <c r="BJ127" t="s">
        <v>383</v>
      </c>
      <c r="BK127" t="s">
        <v>383</v>
      </c>
      <c r="BL127" t="s">
        <v>383</v>
      </c>
      <c r="BM127" t="s">
        <v>383</v>
      </c>
      <c r="BN127" t="s">
        <v>383</v>
      </c>
      <c r="BO127" t="s">
        <v>383</v>
      </c>
      <c r="BP127" t="s">
        <v>383</v>
      </c>
      <c r="BQ127" t="s">
        <v>383</v>
      </c>
      <c r="BR127" t="s">
        <v>1161</v>
      </c>
      <c r="BU127" t="s">
        <v>383</v>
      </c>
      <c r="BV127" t="s">
        <v>383</v>
      </c>
      <c r="BW127" t="s">
        <v>383</v>
      </c>
      <c r="BX127" t="s">
        <v>383</v>
      </c>
      <c r="BY127" t="s">
        <v>383</v>
      </c>
      <c r="BZ127" t="s">
        <v>383</v>
      </c>
      <c r="CA127" t="s">
        <v>383</v>
      </c>
      <c r="CB127" t="s">
        <v>383</v>
      </c>
      <c r="CC127" t="s">
        <v>383</v>
      </c>
      <c r="CD127" t="s">
        <v>1161</v>
      </c>
      <c r="CE127" t="s">
        <v>383</v>
      </c>
      <c r="CF127" t="s">
        <v>383</v>
      </c>
      <c r="CG127" t="s">
        <v>1161</v>
      </c>
      <c r="CH127" t="s">
        <v>1161</v>
      </c>
      <c r="CI127" t="s">
        <v>1161</v>
      </c>
      <c r="CJ127" t="s">
        <v>383</v>
      </c>
      <c r="CK127" t="s">
        <v>1161</v>
      </c>
      <c r="CL127" t="s">
        <v>1161</v>
      </c>
      <c r="CM127" t="s">
        <v>1161</v>
      </c>
      <c r="CN127" t="s">
        <v>1161</v>
      </c>
      <c r="CO127" t="s">
        <v>1161</v>
      </c>
      <c r="CP127" t="s">
        <v>383</v>
      </c>
      <c r="CQ127" t="s">
        <v>1161</v>
      </c>
    </row>
    <row r="128" spans="1:95">
      <c r="A128" s="360" t="s">
        <v>1111</v>
      </c>
      <c r="B128" s="2" t="s">
        <v>244</v>
      </c>
      <c r="C128" t="s">
        <v>383</v>
      </c>
      <c r="D128" t="s">
        <v>383</v>
      </c>
      <c r="E128" t="s">
        <v>383</v>
      </c>
      <c r="F128" t="s">
        <v>383</v>
      </c>
      <c r="G128" t="s">
        <v>383</v>
      </c>
      <c r="H128" t="s">
        <v>383</v>
      </c>
      <c r="I128" t="s">
        <v>383</v>
      </c>
      <c r="J128" t="s">
        <v>383</v>
      </c>
      <c r="K128" t="s">
        <v>383</v>
      </c>
      <c r="L128" t="s">
        <v>383</v>
      </c>
      <c r="M128" t="s">
        <v>383</v>
      </c>
      <c r="N128" t="s">
        <v>383</v>
      </c>
      <c r="O128" t="s">
        <v>383</v>
      </c>
      <c r="P128" t="s">
        <v>383</v>
      </c>
      <c r="Q128" t="s">
        <v>383</v>
      </c>
      <c r="R128" t="s">
        <v>383</v>
      </c>
      <c r="S128" t="s">
        <v>383</v>
      </c>
      <c r="T128" t="s">
        <v>383</v>
      </c>
      <c r="U128" t="s">
        <v>383</v>
      </c>
      <c r="V128" t="s">
        <v>383</v>
      </c>
      <c r="W128" t="s">
        <v>383</v>
      </c>
      <c r="X128" t="s">
        <v>383</v>
      </c>
      <c r="Y128" t="s">
        <v>383</v>
      </c>
      <c r="Z128" t="s">
        <v>383</v>
      </c>
      <c r="AA128" t="s">
        <v>383</v>
      </c>
      <c r="AB128" t="s">
        <v>383</v>
      </c>
      <c r="AC128" t="s">
        <v>383</v>
      </c>
      <c r="AD128" t="s">
        <v>383</v>
      </c>
      <c r="AE128" t="s">
        <v>383</v>
      </c>
      <c r="AF128" t="s">
        <v>383</v>
      </c>
      <c r="AG128" t="s">
        <v>383</v>
      </c>
      <c r="AH128" t="s">
        <v>383</v>
      </c>
      <c r="AI128" t="s">
        <v>383</v>
      </c>
      <c r="AJ128" t="s">
        <v>383</v>
      </c>
      <c r="AK128" t="s">
        <v>383</v>
      </c>
      <c r="AL128" t="s">
        <v>383</v>
      </c>
      <c r="AM128" t="s">
        <v>383</v>
      </c>
      <c r="AN128" t="s">
        <v>383</v>
      </c>
      <c r="AO128" t="s">
        <v>383</v>
      </c>
      <c r="AP128" t="s">
        <v>383</v>
      </c>
      <c r="AQ128" t="s">
        <v>383</v>
      </c>
      <c r="AR128" t="s">
        <v>383</v>
      </c>
      <c r="AS128" t="s">
        <v>383</v>
      </c>
      <c r="AT128" t="s">
        <v>383</v>
      </c>
      <c r="AU128" t="s">
        <v>383</v>
      </c>
      <c r="AV128" t="s">
        <v>383</v>
      </c>
      <c r="AW128" t="s">
        <v>383</v>
      </c>
      <c r="AX128" t="s">
        <v>383</v>
      </c>
      <c r="AY128" t="s">
        <v>383</v>
      </c>
      <c r="AZ128" t="s">
        <v>383</v>
      </c>
      <c r="BA128" t="s">
        <v>383</v>
      </c>
      <c r="BB128" t="s">
        <v>383</v>
      </c>
      <c r="BC128" t="s">
        <v>383</v>
      </c>
      <c r="BD128" t="s">
        <v>383</v>
      </c>
      <c r="BE128" t="s">
        <v>383</v>
      </c>
      <c r="BF128" t="s">
        <v>383</v>
      </c>
      <c r="BG128" t="s">
        <v>383</v>
      </c>
      <c r="BH128" t="s">
        <v>383</v>
      </c>
      <c r="BI128" t="s">
        <v>383</v>
      </c>
      <c r="BJ128" t="s">
        <v>383</v>
      </c>
      <c r="BK128" t="s">
        <v>383</v>
      </c>
      <c r="BL128" t="s">
        <v>383</v>
      </c>
      <c r="BM128" t="s">
        <v>383</v>
      </c>
      <c r="BN128" t="s">
        <v>383</v>
      </c>
      <c r="BO128" t="s">
        <v>383</v>
      </c>
      <c r="BP128" t="s">
        <v>383</v>
      </c>
      <c r="BQ128" t="s">
        <v>383</v>
      </c>
      <c r="BR128" t="s">
        <v>1161</v>
      </c>
      <c r="BU128" t="s">
        <v>383</v>
      </c>
      <c r="BV128" t="s">
        <v>383</v>
      </c>
      <c r="BW128" t="s">
        <v>383</v>
      </c>
      <c r="BX128" t="s">
        <v>383</v>
      </c>
      <c r="BY128" t="s">
        <v>383</v>
      </c>
      <c r="BZ128" t="s">
        <v>383</v>
      </c>
      <c r="CA128" t="s">
        <v>383</v>
      </c>
      <c r="CB128" t="s">
        <v>383</v>
      </c>
      <c r="CC128" t="s">
        <v>383</v>
      </c>
      <c r="CD128" t="s">
        <v>1161</v>
      </c>
      <c r="CE128" t="s">
        <v>383</v>
      </c>
      <c r="CF128" t="s">
        <v>383</v>
      </c>
      <c r="CG128" t="s">
        <v>1161</v>
      </c>
      <c r="CH128" t="s">
        <v>1161</v>
      </c>
      <c r="CI128" t="s">
        <v>1161</v>
      </c>
      <c r="CJ128" t="s">
        <v>383</v>
      </c>
      <c r="CK128" t="s">
        <v>1161</v>
      </c>
      <c r="CL128" t="s">
        <v>1161</v>
      </c>
      <c r="CM128" t="s">
        <v>1161</v>
      </c>
      <c r="CN128" t="s">
        <v>1161</v>
      </c>
      <c r="CO128" t="s">
        <v>1161</v>
      </c>
      <c r="CP128" t="s">
        <v>383</v>
      </c>
      <c r="CQ128" t="s">
        <v>1161</v>
      </c>
    </row>
    <row r="129" spans="1:95">
      <c r="A129" s="360" t="s">
        <v>1112</v>
      </c>
      <c r="B129" s="2" t="s">
        <v>245</v>
      </c>
      <c r="C129" t="s">
        <v>591</v>
      </c>
      <c r="D129" t="s">
        <v>591</v>
      </c>
      <c r="E129" t="s">
        <v>591</v>
      </c>
      <c r="F129" t="s">
        <v>591</v>
      </c>
      <c r="G129" t="s">
        <v>591</v>
      </c>
      <c r="H129" t="s">
        <v>591</v>
      </c>
      <c r="I129" t="s">
        <v>591</v>
      </c>
      <c r="J129" t="s">
        <v>591</v>
      </c>
      <c r="K129" t="s">
        <v>383</v>
      </c>
      <c r="L129" t="s">
        <v>383</v>
      </c>
      <c r="M129" t="s">
        <v>591</v>
      </c>
      <c r="N129" t="s">
        <v>591</v>
      </c>
      <c r="O129" t="s">
        <v>591</v>
      </c>
      <c r="P129" t="s">
        <v>591</v>
      </c>
      <c r="Q129" t="s">
        <v>591</v>
      </c>
      <c r="R129" t="s">
        <v>591</v>
      </c>
      <c r="S129" t="s">
        <v>591</v>
      </c>
      <c r="T129" t="s">
        <v>591</v>
      </c>
      <c r="U129" t="s">
        <v>383</v>
      </c>
      <c r="V129" t="s">
        <v>383</v>
      </c>
      <c r="W129" t="s">
        <v>383</v>
      </c>
      <c r="X129" t="s">
        <v>383</v>
      </c>
      <c r="Y129" t="s">
        <v>383</v>
      </c>
      <c r="Z129" t="s">
        <v>383</v>
      </c>
      <c r="AA129" t="s">
        <v>383</v>
      </c>
      <c r="AB129" t="s">
        <v>383</v>
      </c>
      <c r="AC129" t="s">
        <v>383</v>
      </c>
      <c r="AD129" t="s">
        <v>383</v>
      </c>
      <c r="AE129" t="s">
        <v>383</v>
      </c>
      <c r="AF129" t="s">
        <v>383</v>
      </c>
      <c r="AG129" t="s">
        <v>383</v>
      </c>
      <c r="AH129" t="s">
        <v>383</v>
      </c>
      <c r="AI129" t="s">
        <v>383</v>
      </c>
      <c r="AJ129" t="s">
        <v>383</v>
      </c>
      <c r="AK129" t="s">
        <v>383</v>
      </c>
      <c r="AL129" t="s">
        <v>383</v>
      </c>
      <c r="AM129" t="s">
        <v>383</v>
      </c>
      <c r="AN129" t="s">
        <v>383</v>
      </c>
      <c r="AO129" t="s">
        <v>591</v>
      </c>
      <c r="AP129" t="s">
        <v>591</v>
      </c>
      <c r="AQ129" t="s">
        <v>591</v>
      </c>
      <c r="AR129" t="s">
        <v>591</v>
      </c>
      <c r="AS129" t="s">
        <v>591</v>
      </c>
      <c r="AT129" t="s">
        <v>591</v>
      </c>
      <c r="AU129" t="s">
        <v>383</v>
      </c>
      <c r="AV129" t="s">
        <v>383</v>
      </c>
      <c r="AW129" t="s">
        <v>383</v>
      </c>
      <c r="AX129" t="s">
        <v>591</v>
      </c>
      <c r="AY129" t="s">
        <v>591</v>
      </c>
      <c r="AZ129" t="s">
        <v>591</v>
      </c>
      <c r="BA129" t="s">
        <v>591</v>
      </c>
      <c r="BB129" t="s">
        <v>591</v>
      </c>
      <c r="BC129" t="s">
        <v>591</v>
      </c>
      <c r="BD129" t="s">
        <v>591</v>
      </c>
      <c r="BE129" t="s">
        <v>591</v>
      </c>
      <c r="BF129" t="s">
        <v>591</v>
      </c>
      <c r="BG129" t="s">
        <v>591</v>
      </c>
      <c r="BH129" t="s">
        <v>348</v>
      </c>
      <c r="BI129" t="s">
        <v>348</v>
      </c>
      <c r="BJ129" t="s">
        <v>348</v>
      </c>
      <c r="BK129" t="s">
        <v>383</v>
      </c>
      <c r="BL129" t="s">
        <v>383</v>
      </c>
      <c r="BM129" t="s">
        <v>383</v>
      </c>
      <c r="BN129" t="s">
        <v>591</v>
      </c>
      <c r="BO129" t="s">
        <v>383</v>
      </c>
      <c r="BP129" t="s">
        <v>383</v>
      </c>
      <c r="BQ129" t="s">
        <v>383</v>
      </c>
      <c r="BR129" t="s">
        <v>659</v>
      </c>
      <c r="BU129" t="s">
        <v>383</v>
      </c>
      <c r="BV129" t="s">
        <v>348</v>
      </c>
      <c r="BW129" t="s">
        <v>348</v>
      </c>
      <c r="BX129" t="s">
        <v>383</v>
      </c>
      <c r="BY129" t="s">
        <v>383</v>
      </c>
      <c r="BZ129" t="s">
        <v>383</v>
      </c>
      <c r="CA129" t="s">
        <v>383</v>
      </c>
      <c r="CB129" t="s">
        <v>383</v>
      </c>
      <c r="CC129" t="s">
        <v>383</v>
      </c>
      <c r="CD129" t="s">
        <v>1161</v>
      </c>
      <c r="CE129" t="s">
        <v>383</v>
      </c>
      <c r="CF129" t="s">
        <v>383</v>
      </c>
      <c r="CG129" t="s">
        <v>659</v>
      </c>
      <c r="CH129" t="s">
        <v>1161</v>
      </c>
      <c r="CI129" t="s">
        <v>659</v>
      </c>
      <c r="CJ129" t="s">
        <v>383</v>
      </c>
      <c r="CK129" t="s">
        <v>1161</v>
      </c>
      <c r="CL129" t="s">
        <v>1161</v>
      </c>
      <c r="CM129" t="s">
        <v>1161</v>
      </c>
      <c r="CN129" t="s">
        <v>1161</v>
      </c>
      <c r="CO129" t="s">
        <v>1161</v>
      </c>
      <c r="CP129" t="s">
        <v>383</v>
      </c>
      <c r="CQ129" t="s">
        <v>659</v>
      </c>
    </row>
    <row r="130" spans="1:95">
      <c r="A130" s="360" t="s">
        <v>1113</v>
      </c>
      <c r="B130" s="2" t="s">
        <v>246</v>
      </c>
      <c r="C130" t="s">
        <v>591</v>
      </c>
      <c r="D130" t="s">
        <v>591</v>
      </c>
      <c r="E130" t="s">
        <v>591</v>
      </c>
      <c r="F130" t="s">
        <v>591</v>
      </c>
      <c r="G130" t="s">
        <v>591</v>
      </c>
      <c r="H130" t="s">
        <v>591</v>
      </c>
      <c r="I130" t="s">
        <v>591</v>
      </c>
      <c r="J130" t="s">
        <v>591</v>
      </c>
      <c r="K130" t="s">
        <v>383</v>
      </c>
      <c r="L130" t="s">
        <v>383</v>
      </c>
      <c r="M130" t="s">
        <v>591</v>
      </c>
      <c r="N130" t="s">
        <v>591</v>
      </c>
      <c r="O130" t="s">
        <v>591</v>
      </c>
      <c r="P130" t="s">
        <v>591</v>
      </c>
      <c r="Q130" t="s">
        <v>591</v>
      </c>
      <c r="R130" t="s">
        <v>591</v>
      </c>
      <c r="S130" t="s">
        <v>591</v>
      </c>
      <c r="T130" t="s">
        <v>591</v>
      </c>
      <c r="U130" t="s">
        <v>383</v>
      </c>
      <c r="V130" t="s">
        <v>383</v>
      </c>
      <c r="W130" t="s">
        <v>383</v>
      </c>
      <c r="X130" t="s">
        <v>383</v>
      </c>
      <c r="Y130" t="s">
        <v>383</v>
      </c>
      <c r="Z130" t="s">
        <v>383</v>
      </c>
      <c r="AA130" t="s">
        <v>383</v>
      </c>
      <c r="AB130" t="s">
        <v>383</v>
      </c>
      <c r="AC130" t="s">
        <v>383</v>
      </c>
      <c r="AD130" t="s">
        <v>383</v>
      </c>
      <c r="AE130" t="s">
        <v>383</v>
      </c>
      <c r="AF130" t="s">
        <v>383</v>
      </c>
      <c r="AG130" t="s">
        <v>383</v>
      </c>
      <c r="AH130" t="s">
        <v>383</v>
      </c>
      <c r="AI130" t="s">
        <v>383</v>
      </c>
      <c r="AJ130" t="s">
        <v>383</v>
      </c>
      <c r="AK130" t="s">
        <v>383</v>
      </c>
      <c r="AL130" t="s">
        <v>383</v>
      </c>
      <c r="AM130" t="s">
        <v>383</v>
      </c>
      <c r="AN130" t="s">
        <v>383</v>
      </c>
      <c r="AO130" t="s">
        <v>591</v>
      </c>
      <c r="AP130" t="s">
        <v>591</v>
      </c>
      <c r="AQ130" t="s">
        <v>591</v>
      </c>
      <c r="AR130" t="s">
        <v>591</v>
      </c>
      <c r="AS130" t="s">
        <v>591</v>
      </c>
      <c r="AT130" t="s">
        <v>591</v>
      </c>
      <c r="AU130" t="s">
        <v>383</v>
      </c>
      <c r="AV130" t="s">
        <v>383</v>
      </c>
      <c r="AW130" t="s">
        <v>383</v>
      </c>
      <c r="AX130" t="s">
        <v>591</v>
      </c>
      <c r="AY130" t="s">
        <v>591</v>
      </c>
      <c r="AZ130" t="s">
        <v>591</v>
      </c>
      <c r="BA130" t="s">
        <v>591</v>
      </c>
      <c r="BB130" t="s">
        <v>591</v>
      </c>
      <c r="BC130" t="s">
        <v>591</v>
      </c>
      <c r="BD130" t="s">
        <v>591</v>
      </c>
      <c r="BE130" t="s">
        <v>591</v>
      </c>
      <c r="BF130" t="s">
        <v>591</v>
      </c>
      <c r="BG130" t="s">
        <v>591</v>
      </c>
      <c r="BH130" t="s">
        <v>348</v>
      </c>
      <c r="BI130" t="s">
        <v>348</v>
      </c>
      <c r="BJ130" t="s">
        <v>348</v>
      </c>
      <c r="BK130" t="s">
        <v>383</v>
      </c>
      <c r="BL130" t="s">
        <v>383</v>
      </c>
      <c r="BM130" t="s">
        <v>383</v>
      </c>
      <c r="BN130" t="s">
        <v>591</v>
      </c>
      <c r="BO130" t="s">
        <v>383</v>
      </c>
      <c r="BP130" t="s">
        <v>383</v>
      </c>
      <c r="BQ130" t="s">
        <v>383</v>
      </c>
      <c r="BR130" t="s">
        <v>659</v>
      </c>
      <c r="BU130" t="s">
        <v>383</v>
      </c>
      <c r="BV130" t="s">
        <v>348</v>
      </c>
      <c r="BW130" t="s">
        <v>348</v>
      </c>
      <c r="BX130" t="s">
        <v>383</v>
      </c>
      <c r="BY130" t="s">
        <v>383</v>
      </c>
      <c r="BZ130" t="s">
        <v>383</v>
      </c>
      <c r="CA130" t="s">
        <v>383</v>
      </c>
      <c r="CB130" t="s">
        <v>383</v>
      </c>
      <c r="CC130" t="s">
        <v>383</v>
      </c>
      <c r="CD130" t="s">
        <v>1161</v>
      </c>
      <c r="CE130" t="s">
        <v>383</v>
      </c>
      <c r="CF130" t="s">
        <v>383</v>
      </c>
      <c r="CG130" t="s">
        <v>659</v>
      </c>
      <c r="CH130" t="s">
        <v>1161</v>
      </c>
      <c r="CI130" t="s">
        <v>659</v>
      </c>
      <c r="CJ130" t="s">
        <v>383</v>
      </c>
      <c r="CK130" t="s">
        <v>1161</v>
      </c>
      <c r="CL130" t="s">
        <v>1161</v>
      </c>
      <c r="CM130" t="s">
        <v>1161</v>
      </c>
      <c r="CN130" t="s">
        <v>1161</v>
      </c>
      <c r="CO130" t="s">
        <v>1161</v>
      </c>
      <c r="CP130" t="s">
        <v>383</v>
      </c>
      <c r="CQ130" t="s">
        <v>659</v>
      </c>
    </row>
    <row r="131" spans="1:95">
      <c r="A131" s="360" t="s">
        <v>1114</v>
      </c>
      <c r="B131" s="2" t="s">
        <v>247</v>
      </c>
      <c r="C131" t="s">
        <v>348</v>
      </c>
      <c r="D131" t="s">
        <v>348</v>
      </c>
      <c r="E131" t="s">
        <v>348</v>
      </c>
      <c r="F131" t="s">
        <v>348</v>
      </c>
      <c r="G131" t="s">
        <v>348</v>
      </c>
      <c r="H131" t="s">
        <v>348</v>
      </c>
      <c r="I131" t="s">
        <v>348</v>
      </c>
      <c r="J131" t="s">
        <v>348</v>
      </c>
      <c r="K131" t="s">
        <v>591</v>
      </c>
      <c r="L131" t="s">
        <v>591</v>
      </c>
      <c r="M131" t="s">
        <v>348</v>
      </c>
      <c r="N131" t="s">
        <v>348</v>
      </c>
      <c r="O131" t="s">
        <v>348</v>
      </c>
      <c r="P131" t="s">
        <v>348</v>
      </c>
      <c r="Q131" t="s">
        <v>348</v>
      </c>
      <c r="R131" t="s">
        <v>348</v>
      </c>
      <c r="S131" t="s">
        <v>348</v>
      </c>
      <c r="T131" t="s">
        <v>348</v>
      </c>
      <c r="U131" t="s">
        <v>383</v>
      </c>
      <c r="V131" t="s">
        <v>383</v>
      </c>
      <c r="W131" t="s">
        <v>348</v>
      </c>
      <c r="X131" t="s">
        <v>348</v>
      </c>
      <c r="Y131" t="s">
        <v>348</v>
      </c>
      <c r="Z131" t="s">
        <v>348</v>
      </c>
      <c r="AA131" t="s">
        <v>348</v>
      </c>
      <c r="AB131" t="s">
        <v>348</v>
      </c>
      <c r="AC131" t="s">
        <v>348</v>
      </c>
      <c r="AD131" t="s">
        <v>348</v>
      </c>
      <c r="AE131" t="s">
        <v>348</v>
      </c>
      <c r="AF131" t="s">
        <v>348</v>
      </c>
      <c r="AG131" t="s">
        <v>348</v>
      </c>
      <c r="AH131" t="s">
        <v>348</v>
      </c>
      <c r="AI131" t="s">
        <v>348</v>
      </c>
      <c r="AJ131" t="s">
        <v>348</v>
      </c>
      <c r="AK131" t="s">
        <v>348</v>
      </c>
      <c r="AL131" t="s">
        <v>348</v>
      </c>
      <c r="AM131" t="s">
        <v>348</v>
      </c>
      <c r="AN131" t="s">
        <v>348</v>
      </c>
      <c r="AO131" t="s">
        <v>348</v>
      </c>
      <c r="AP131" t="s">
        <v>348</v>
      </c>
      <c r="AQ131" t="s">
        <v>348</v>
      </c>
      <c r="AR131" t="s">
        <v>348</v>
      </c>
      <c r="AS131" t="s">
        <v>348</v>
      </c>
      <c r="AT131" t="s">
        <v>348</v>
      </c>
      <c r="AU131" t="s">
        <v>591</v>
      </c>
      <c r="AV131" t="s">
        <v>591</v>
      </c>
      <c r="AW131" t="s">
        <v>591</v>
      </c>
      <c r="AX131" t="s">
        <v>348</v>
      </c>
      <c r="AY131" t="s">
        <v>348</v>
      </c>
      <c r="AZ131" t="s">
        <v>348</v>
      </c>
      <c r="BA131" t="s">
        <v>348</v>
      </c>
      <c r="BB131" t="s">
        <v>348</v>
      </c>
      <c r="BC131" t="s">
        <v>348</v>
      </c>
      <c r="BD131" t="s">
        <v>348</v>
      </c>
      <c r="BE131" t="s">
        <v>348</v>
      </c>
      <c r="BF131" t="s">
        <v>348</v>
      </c>
      <c r="BG131" t="s">
        <v>348</v>
      </c>
      <c r="BH131" t="s">
        <v>348</v>
      </c>
      <c r="BI131" t="s">
        <v>348</v>
      </c>
      <c r="BJ131" t="s">
        <v>348</v>
      </c>
      <c r="BK131" t="s">
        <v>591</v>
      </c>
      <c r="BL131" t="s">
        <v>348</v>
      </c>
      <c r="BM131" t="s">
        <v>348</v>
      </c>
      <c r="BN131" t="s">
        <v>348</v>
      </c>
      <c r="BO131" t="s">
        <v>591</v>
      </c>
      <c r="BP131" t="s">
        <v>591</v>
      </c>
      <c r="BQ131" t="s">
        <v>591</v>
      </c>
      <c r="BR131" t="s">
        <v>659</v>
      </c>
      <c r="BU131" t="s">
        <v>348</v>
      </c>
      <c r="BV131" t="s">
        <v>348</v>
      </c>
      <c r="BW131" t="s">
        <v>348</v>
      </c>
      <c r="BX131" t="s">
        <v>348</v>
      </c>
      <c r="BY131" t="s">
        <v>348</v>
      </c>
      <c r="BZ131" t="s">
        <v>348</v>
      </c>
      <c r="CA131" t="s">
        <v>348</v>
      </c>
      <c r="CB131" t="s">
        <v>348</v>
      </c>
      <c r="CC131" t="s">
        <v>348</v>
      </c>
      <c r="CD131" t="s">
        <v>659</v>
      </c>
      <c r="CE131" t="s">
        <v>348</v>
      </c>
      <c r="CF131" t="s">
        <v>348</v>
      </c>
      <c r="CG131" t="s">
        <v>659</v>
      </c>
      <c r="CH131" t="s">
        <v>659</v>
      </c>
      <c r="CI131" t="s">
        <v>659</v>
      </c>
      <c r="CJ131" t="s">
        <v>348</v>
      </c>
      <c r="CK131" t="s">
        <v>659</v>
      </c>
      <c r="CL131" t="s">
        <v>659</v>
      </c>
      <c r="CM131" t="s">
        <v>659</v>
      </c>
      <c r="CN131" t="s">
        <v>659</v>
      </c>
      <c r="CO131" t="s">
        <v>659</v>
      </c>
      <c r="CP131" t="s">
        <v>348</v>
      </c>
      <c r="CQ131" t="s">
        <v>659</v>
      </c>
    </row>
    <row r="132" spans="1:95">
      <c r="A132" s="360" t="s">
        <v>1115</v>
      </c>
      <c r="B132" s="2" t="s">
        <v>249</v>
      </c>
      <c r="C132" t="s">
        <v>383</v>
      </c>
      <c r="D132" t="s">
        <v>383</v>
      </c>
      <c r="E132" t="s">
        <v>383</v>
      </c>
      <c r="F132" t="s">
        <v>383</v>
      </c>
      <c r="G132" t="s">
        <v>383</v>
      </c>
      <c r="H132" t="s">
        <v>383</v>
      </c>
      <c r="I132" t="s">
        <v>383</v>
      </c>
      <c r="J132" t="s">
        <v>383</v>
      </c>
      <c r="K132" t="s">
        <v>383</v>
      </c>
      <c r="L132" t="s">
        <v>383</v>
      </c>
      <c r="M132" t="s">
        <v>383</v>
      </c>
      <c r="N132" t="s">
        <v>383</v>
      </c>
      <c r="O132" t="s">
        <v>383</v>
      </c>
      <c r="P132" t="s">
        <v>383</v>
      </c>
      <c r="Q132" t="s">
        <v>383</v>
      </c>
      <c r="R132" t="s">
        <v>383</v>
      </c>
      <c r="S132" t="s">
        <v>383</v>
      </c>
      <c r="T132" t="s">
        <v>383</v>
      </c>
      <c r="U132" t="s">
        <v>383</v>
      </c>
      <c r="V132" t="s">
        <v>383</v>
      </c>
      <c r="W132" t="s">
        <v>383</v>
      </c>
      <c r="X132" t="s">
        <v>383</v>
      </c>
      <c r="Y132" t="s">
        <v>383</v>
      </c>
      <c r="Z132" t="s">
        <v>383</v>
      </c>
      <c r="AA132" t="s">
        <v>383</v>
      </c>
      <c r="AB132" t="s">
        <v>383</v>
      </c>
      <c r="AC132" t="s">
        <v>383</v>
      </c>
      <c r="AD132" t="s">
        <v>383</v>
      </c>
      <c r="AE132" t="s">
        <v>383</v>
      </c>
      <c r="AF132" t="s">
        <v>383</v>
      </c>
      <c r="AG132" t="s">
        <v>383</v>
      </c>
      <c r="AH132" t="s">
        <v>383</v>
      </c>
      <c r="AI132" t="s">
        <v>383</v>
      </c>
      <c r="AJ132" t="s">
        <v>383</v>
      </c>
      <c r="AK132" t="s">
        <v>383</v>
      </c>
      <c r="AL132" t="s">
        <v>383</v>
      </c>
      <c r="AM132" t="s">
        <v>383</v>
      </c>
      <c r="AN132" t="s">
        <v>383</v>
      </c>
      <c r="AO132" t="s">
        <v>383</v>
      </c>
      <c r="AP132" t="s">
        <v>383</v>
      </c>
      <c r="AQ132" t="s">
        <v>383</v>
      </c>
      <c r="AR132" t="s">
        <v>383</v>
      </c>
      <c r="AS132" t="s">
        <v>383</v>
      </c>
      <c r="AT132" t="s">
        <v>383</v>
      </c>
      <c r="AU132" t="s">
        <v>383</v>
      </c>
      <c r="AV132" t="s">
        <v>383</v>
      </c>
      <c r="AW132" t="s">
        <v>383</v>
      </c>
      <c r="AX132" t="s">
        <v>383</v>
      </c>
      <c r="AY132" t="s">
        <v>383</v>
      </c>
      <c r="AZ132" t="s">
        <v>383</v>
      </c>
      <c r="BA132" t="s">
        <v>383</v>
      </c>
      <c r="BB132" t="s">
        <v>383</v>
      </c>
      <c r="BC132" t="s">
        <v>383</v>
      </c>
      <c r="BD132" t="s">
        <v>383</v>
      </c>
      <c r="BE132" t="s">
        <v>383</v>
      </c>
      <c r="BF132" t="s">
        <v>383</v>
      </c>
      <c r="BG132" t="s">
        <v>383</v>
      </c>
      <c r="BH132" t="s">
        <v>383</v>
      </c>
      <c r="BI132" t="s">
        <v>383</v>
      </c>
      <c r="BJ132" t="s">
        <v>383</v>
      </c>
      <c r="BK132" t="s">
        <v>383</v>
      </c>
      <c r="BL132" t="s">
        <v>383</v>
      </c>
      <c r="BM132" t="s">
        <v>383</v>
      </c>
      <c r="BN132" t="s">
        <v>383</v>
      </c>
      <c r="BO132" t="s">
        <v>383</v>
      </c>
      <c r="BP132" t="s">
        <v>383</v>
      </c>
      <c r="BQ132" t="s">
        <v>383</v>
      </c>
      <c r="BR132" t="s">
        <v>1161</v>
      </c>
      <c r="BU132" t="s">
        <v>383</v>
      </c>
      <c r="BV132" t="s">
        <v>383</v>
      </c>
      <c r="BW132" t="s">
        <v>383</v>
      </c>
      <c r="BX132" t="s">
        <v>383</v>
      </c>
      <c r="BY132" t="s">
        <v>383</v>
      </c>
      <c r="BZ132" t="s">
        <v>383</v>
      </c>
      <c r="CA132" t="s">
        <v>383</v>
      </c>
      <c r="CB132" t="s">
        <v>383</v>
      </c>
      <c r="CC132" t="s">
        <v>383</v>
      </c>
      <c r="CD132" t="s">
        <v>1161</v>
      </c>
      <c r="CE132" t="s">
        <v>383</v>
      </c>
      <c r="CF132" t="s">
        <v>383</v>
      </c>
      <c r="CG132" t="s">
        <v>1161</v>
      </c>
      <c r="CH132" t="s">
        <v>1161</v>
      </c>
      <c r="CI132" t="s">
        <v>1161</v>
      </c>
      <c r="CJ132" t="s">
        <v>383</v>
      </c>
      <c r="CK132" t="s">
        <v>1161</v>
      </c>
      <c r="CL132" t="s">
        <v>1161</v>
      </c>
      <c r="CM132" t="s">
        <v>1161</v>
      </c>
      <c r="CN132" t="s">
        <v>1161</v>
      </c>
      <c r="CO132" t="s">
        <v>1161</v>
      </c>
      <c r="CP132" t="s">
        <v>383</v>
      </c>
      <c r="CQ132" t="s">
        <v>1161</v>
      </c>
    </row>
    <row r="133" spans="1:95">
      <c r="A133" s="360" t="s">
        <v>1116</v>
      </c>
      <c r="B133" s="2" t="s">
        <v>365</v>
      </c>
      <c r="C133" t="s">
        <v>348</v>
      </c>
      <c r="D133" t="s">
        <v>348</v>
      </c>
      <c r="E133" t="s">
        <v>348</v>
      </c>
      <c r="F133" t="s">
        <v>348</v>
      </c>
      <c r="G133" t="s">
        <v>348</v>
      </c>
      <c r="H133" t="s">
        <v>348</v>
      </c>
      <c r="I133" t="s">
        <v>348</v>
      </c>
      <c r="J133" t="s">
        <v>348</v>
      </c>
      <c r="K133" t="s">
        <v>348</v>
      </c>
      <c r="L133" t="s">
        <v>348</v>
      </c>
      <c r="M133" t="s">
        <v>348</v>
      </c>
      <c r="N133" t="s">
        <v>348</v>
      </c>
      <c r="O133" t="s">
        <v>348</v>
      </c>
      <c r="P133" t="s">
        <v>348</v>
      </c>
      <c r="Q133" t="s">
        <v>348</v>
      </c>
      <c r="R133" t="s">
        <v>348</v>
      </c>
      <c r="S133" t="s">
        <v>348</v>
      </c>
      <c r="T133" t="s">
        <v>348</v>
      </c>
      <c r="U133" t="s">
        <v>348</v>
      </c>
      <c r="V133" t="s">
        <v>348</v>
      </c>
      <c r="W133" t="s">
        <v>348</v>
      </c>
      <c r="AA133" t="s">
        <v>348</v>
      </c>
      <c r="AB133" t="s">
        <v>348</v>
      </c>
      <c r="AC133" t="s">
        <v>348</v>
      </c>
      <c r="AD133" t="s">
        <v>348</v>
      </c>
      <c r="AE133" t="s">
        <v>348</v>
      </c>
      <c r="AF133" t="s">
        <v>348</v>
      </c>
      <c r="AG133" t="s">
        <v>348</v>
      </c>
      <c r="AH133" t="s">
        <v>348</v>
      </c>
      <c r="AI133" t="s">
        <v>348</v>
      </c>
      <c r="AJ133" t="s">
        <v>348</v>
      </c>
      <c r="AK133" t="s">
        <v>348</v>
      </c>
      <c r="AL133" t="s">
        <v>348</v>
      </c>
      <c r="AM133" t="s">
        <v>348</v>
      </c>
      <c r="AN133" t="s">
        <v>348</v>
      </c>
      <c r="AO133" t="s">
        <v>348</v>
      </c>
      <c r="AP133" t="s">
        <v>348</v>
      </c>
      <c r="AR133" t="s">
        <v>348</v>
      </c>
      <c r="AS133" t="s">
        <v>348</v>
      </c>
      <c r="AT133" t="s">
        <v>348</v>
      </c>
      <c r="AU133" t="s">
        <v>348</v>
      </c>
      <c r="AV133" t="s">
        <v>348</v>
      </c>
      <c r="AW133" t="s">
        <v>348</v>
      </c>
      <c r="AX133" t="s">
        <v>348</v>
      </c>
      <c r="AY133" t="s">
        <v>348</v>
      </c>
      <c r="AZ133" t="s">
        <v>348</v>
      </c>
      <c r="BA133" t="s">
        <v>348</v>
      </c>
      <c r="BB133" t="s">
        <v>348</v>
      </c>
      <c r="BC133" t="s">
        <v>348</v>
      </c>
      <c r="BD133" t="s">
        <v>348</v>
      </c>
      <c r="BE133" t="s">
        <v>348</v>
      </c>
      <c r="BF133" t="s">
        <v>348</v>
      </c>
      <c r="BG133" t="s">
        <v>348</v>
      </c>
      <c r="BH133" t="s">
        <v>348</v>
      </c>
      <c r="BI133" t="s">
        <v>348</v>
      </c>
      <c r="BJ133" t="s">
        <v>348</v>
      </c>
      <c r="BK133" t="s">
        <v>348</v>
      </c>
      <c r="BL133" t="s">
        <v>348</v>
      </c>
      <c r="BM133" t="s">
        <v>348</v>
      </c>
      <c r="BN133" t="s">
        <v>348</v>
      </c>
      <c r="BO133" t="s">
        <v>348</v>
      </c>
      <c r="BP133" t="s">
        <v>348</v>
      </c>
      <c r="BQ133" t="s">
        <v>348</v>
      </c>
      <c r="BR133" t="s">
        <v>659</v>
      </c>
      <c r="BS133" t="s">
        <v>348</v>
      </c>
      <c r="BT133" t="s">
        <v>348</v>
      </c>
      <c r="BU133" t="s">
        <v>348</v>
      </c>
      <c r="BV133" t="s">
        <v>348</v>
      </c>
      <c r="BW133" t="s">
        <v>348</v>
      </c>
      <c r="BX133" t="s">
        <v>348</v>
      </c>
      <c r="BY133" t="s">
        <v>348</v>
      </c>
      <c r="BZ133" t="s">
        <v>348</v>
      </c>
      <c r="CA133" t="s">
        <v>348</v>
      </c>
      <c r="CB133" t="s">
        <v>348</v>
      </c>
      <c r="CC133" t="s">
        <v>348</v>
      </c>
      <c r="CD133" t="s">
        <v>659</v>
      </c>
      <c r="CE133" t="s">
        <v>348</v>
      </c>
      <c r="CF133" t="s">
        <v>348</v>
      </c>
      <c r="CG133" t="s">
        <v>659</v>
      </c>
      <c r="CH133" t="s">
        <v>659</v>
      </c>
      <c r="CI133" t="s">
        <v>659</v>
      </c>
      <c r="CJ133" t="s">
        <v>348</v>
      </c>
      <c r="CK133" t="s">
        <v>659</v>
      </c>
      <c r="CL133" t="s">
        <v>659</v>
      </c>
      <c r="CM133" t="s">
        <v>659</v>
      </c>
      <c r="CN133" t="s">
        <v>659</v>
      </c>
      <c r="CO133" t="s">
        <v>659</v>
      </c>
      <c r="CP133" t="s">
        <v>348</v>
      </c>
      <c r="CQ133" t="s">
        <v>659</v>
      </c>
    </row>
    <row r="134" spans="1:95">
      <c r="A134" s="360" t="s">
        <v>1117</v>
      </c>
      <c r="B134" s="2" t="s">
        <v>366</v>
      </c>
      <c r="C134" t="s">
        <v>348</v>
      </c>
      <c r="D134" t="s">
        <v>348</v>
      </c>
      <c r="E134" t="s">
        <v>348</v>
      </c>
      <c r="F134" t="s">
        <v>348</v>
      </c>
      <c r="G134" t="s">
        <v>348</v>
      </c>
      <c r="H134" t="s">
        <v>348</v>
      </c>
      <c r="I134" t="s">
        <v>348</v>
      </c>
      <c r="J134" t="s">
        <v>348</v>
      </c>
      <c r="K134" t="s">
        <v>348</v>
      </c>
      <c r="L134" t="s">
        <v>348</v>
      </c>
      <c r="M134" t="s">
        <v>348</v>
      </c>
      <c r="N134" t="s">
        <v>348</v>
      </c>
      <c r="O134" t="s">
        <v>348</v>
      </c>
      <c r="P134" t="s">
        <v>348</v>
      </c>
      <c r="Q134" t="s">
        <v>348</v>
      </c>
      <c r="R134" t="s">
        <v>348</v>
      </c>
      <c r="S134" t="s">
        <v>348</v>
      </c>
      <c r="T134" t="s">
        <v>348</v>
      </c>
      <c r="U134" t="s">
        <v>348</v>
      </c>
      <c r="V134" t="s">
        <v>348</v>
      </c>
      <c r="W134" t="s">
        <v>348</v>
      </c>
      <c r="AA134" t="s">
        <v>348</v>
      </c>
      <c r="AB134" t="s">
        <v>348</v>
      </c>
      <c r="AC134" t="s">
        <v>348</v>
      </c>
      <c r="AD134" t="s">
        <v>348</v>
      </c>
      <c r="AE134" t="s">
        <v>348</v>
      </c>
      <c r="AF134" t="s">
        <v>348</v>
      </c>
      <c r="AG134" t="s">
        <v>348</v>
      </c>
      <c r="AH134" t="s">
        <v>348</v>
      </c>
      <c r="AI134" t="s">
        <v>348</v>
      </c>
      <c r="AJ134" t="s">
        <v>348</v>
      </c>
      <c r="AK134" t="s">
        <v>348</v>
      </c>
      <c r="AL134" t="s">
        <v>348</v>
      </c>
      <c r="AM134" t="s">
        <v>348</v>
      </c>
      <c r="AN134" t="s">
        <v>348</v>
      </c>
      <c r="AO134" t="s">
        <v>348</v>
      </c>
      <c r="AP134" t="s">
        <v>348</v>
      </c>
      <c r="AR134" t="s">
        <v>348</v>
      </c>
      <c r="AS134" t="s">
        <v>348</v>
      </c>
      <c r="AT134" t="s">
        <v>348</v>
      </c>
      <c r="AU134" t="s">
        <v>348</v>
      </c>
      <c r="AV134" t="s">
        <v>348</v>
      </c>
      <c r="AW134" t="s">
        <v>348</v>
      </c>
      <c r="AX134" t="s">
        <v>348</v>
      </c>
      <c r="AY134" t="s">
        <v>348</v>
      </c>
      <c r="AZ134" t="s">
        <v>348</v>
      </c>
      <c r="BA134" t="s">
        <v>348</v>
      </c>
      <c r="BB134" t="s">
        <v>348</v>
      </c>
      <c r="BC134" t="s">
        <v>348</v>
      </c>
      <c r="BD134" t="s">
        <v>348</v>
      </c>
      <c r="BE134" t="s">
        <v>348</v>
      </c>
      <c r="BF134" t="s">
        <v>348</v>
      </c>
      <c r="BG134" t="s">
        <v>348</v>
      </c>
      <c r="BH134" t="s">
        <v>348</v>
      </c>
      <c r="BI134" t="s">
        <v>348</v>
      </c>
      <c r="BJ134" t="s">
        <v>348</v>
      </c>
      <c r="BK134" t="s">
        <v>348</v>
      </c>
      <c r="BL134" t="s">
        <v>348</v>
      </c>
      <c r="BM134" t="s">
        <v>348</v>
      </c>
      <c r="BN134" t="s">
        <v>348</v>
      </c>
      <c r="BO134" t="s">
        <v>348</v>
      </c>
      <c r="BP134" t="s">
        <v>348</v>
      </c>
      <c r="BQ134" t="s">
        <v>348</v>
      </c>
      <c r="BR134" t="s">
        <v>659</v>
      </c>
      <c r="BS134" t="s">
        <v>348</v>
      </c>
      <c r="BT134" t="s">
        <v>348</v>
      </c>
      <c r="BU134" t="s">
        <v>348</v>
      </c>
      <c r="BV134" t="s">
        <v>348</v>
      </c>
      <c r="BW134" t="s">
        <v>348</v>
      </c>
      <c r="BX134" t="s">
        <v>348</v>
      </c>
      <c r="BY134" t="s">
        <v>348</v>
      </c>
      <c r="BZ134" t="s">
        <v>348</v>
      </c>
      <c r="CA134" t="s">
        <v>348</v>
      </c>
      <c r="CB134" t="s">
        <v>348</v>
      </c>
      <c r="CC134" t="s">
        <v>348</v>
      </c>
      <c r="CD134" t="s">
        <v>659</v>
      </c>
      <c r="CE134" t="s">
        <v>348</v>
      </c>
      <c r="CF134" t="s">
        <v>348</v>
      </c>
      <c r="CG134" t="s">
        <v>659</v>
      </c>
      <c r="CH134" t="s">
        <v>659</v>
      </c>
      <c r="CI134" t="s">
        <v>659</v>
      </c>
      <c r="CJ134" t="s">
        <v>348</v>
      </c>
      <c r="CK134" t="s">
        <v>659</v>
      </c>
      <c r="CL134" t="s">
        <v>659</v>
      </c>
      <c r="CM134" t="s">
        <v>659</v>
      </c>
      <c r="CN134" t="s">
        <v>659</v>
      </c>
      <c r="CO134" t="s">
        <v>659</v>
      </c>
      <c r="CP134" t="s">
        <v>348</v>
      </c>
      <c r="CQ134" t="s">
        <v>659</v>
      </c>
    </row>
    <row r="135" spans="1:95">
      <c r="A135" s="360" t="s">
        <v>1118</v>
      </c>
      <c r="B135" s="2" t="s">
        <v>367</v>
      </c>
      <c r="C135" t="s">
        <v>348</v>
      </c>
      <c r="D135" t="s">
        <v>348</v>
      </c>
      <c r="E135" t="s">
        <v>348</v>
      </c>
      <c r="F135" t="s">
        <v>348</v>
      </c>
      <c r="G135" t="s">
        <v>348</v>
      </c>
      <c r="H135" t="s">
        <v>348</v>
      </c>
      <c r="I135" t="s">
        <v>348</v>
      </c>
      <c r="J135" t="s">
        <v>348</v>
      </c>
      <c r="K135" t="s">
        <v>348</v>
      </c>
      <c r="L135" t="s">
        <v>348</v>
      </c>
      <c r="M135" t="s">
        <v>348</v>
      </c>
      <c r="N135" t="s">
        <v>348</v>
      </c>
      <c r="O135" t="s">
        <v>348</v>
      </c>
      <c r="P135" t="s">
        <v>348</v>
      </c>
      <c r="Q135" t="s">
        <v>348</v>
      </c>
      <c r="R135" t="s">
        <v>348</v>
      </c>
      <c r="S135" t="s">
        <v>348</v>
      </c>
      <c r="T135" t="s">
        <v>348</v>
      </c>
      <c r="U135" t="s">
        <v>348</v>
      </c>
      <c r="V135" t="s">
        <v>348</v>
      </c>
      <c r="W135" t="s">
        <v>348</v>
      </c>
      <c r="AA135" t="s">
        <v>348</v>
      </c>
      <c r="AB135" t="s">
        <v>348</v>
      </c>
      <c r="AC135" t="s">
        <v>348</v>
      </c>
      <c r="AD135" t="s">
        <v>348</v>
      </c>
      <c r="AE135" t="s">
        <v>348</v>
      </c>
      <c r="AF135" t="s">
        <v>348</v>
      </c>
      <c r="AG135" t="s">
        <v>348</v>
      </c>
      <c r="AH135" t="s">
        <v>348</v>
      </c>
      <c r="AI135" t="s">
        <v>348</v>
      </c>
      <c r="AJ135" t="s">
        <v>348</v>
      </c>
      <c r="AK135" t="s">
        <v>348</v>
      </c>
      <c r="AL135" t="s">
        <v>348</v>
      </c>
      <c r="AM135" t="s">
        <v>348</v>
      </c>
      <c r="AN135" t="s">
        <v>348</v>
      </c>
      <c r="AO135" t="s">
        <v>348</v>
      </c>
      <c r="AP135" t="s">
        <v>348</v>
      </c>
      <c r="AR135" t="s">
        <v>348</v>
      </c>
      <c r="AS135" t="s">
        <v>348</v>
      </c>
      <c r="AT135" t="s">
        <v>348</v>
      </c>
      <c r="AU135" t="s">
        <v>348</v>
      </c>
      <c r="AV135" t="s">
        <v>348</v>
      </c>
      <c r="AW135" t="s">
        <v>348</v>
      </c>
      <c r="AX135" t="s">
        <v>348</v>
      </c>
      <c r="AY135" t="s">
        <v>348</v>
      </c>
      <c r="AZ135" t="s">
        <v>348</v>
      </c>
      <c r="BA135" t="s">
        <v>348</v>
      </c>
      <c r="BB135" t="s">
        <v>348</v>
      </c>
      <c r="BC135" t="s">
        <v>348</v>
      </c>
      <c r="BD135" t="s">
        <v>348</v>
      </c>
      <c r="BE135" t="s">
        <v>348</v>
      </c>
      <c r="BF135" t="s">
        <v>348</v>
      </c>
      <c r="BG135" t="s">
        <v>348</v>
      </c>
      <c r="BH135" t="s">
        <v>348</v>
      </c>
      <c r="BI135" t="s">
        <v>348</v>
      </c>
      <c r="BJ135" t="s">
        <v>348</v>
      </c>
      <c r="BK135" t="s">
        <v>348</v>
      </c>
      <c r="BL135" t="s">
        <v>348</v>
      </c>
      <c r="BM135" t="s">
        <v>348</v>
      </c>
      <c r="BN135" t="s">
        <v>348</v>
      </c>
      <c r="BO135" t="s">
        <v>348</v>
      </c>
      <c r="BP135" t="s">
        <v>348</v>
      </c>
      <c r="BQ135" t="s">
        <v>348</v>
      </c>
      <c r="BR135" t="s">
        <v>659</v>
      </c>
      <c r="BS135" t="s">
        <v>348</v>
      </c>
      <c r="BT135" t="s">
        <v>348</v>
      </c>
      <c r="BU135" t="s">
        <v>348</v>
      </c>
      <c r="BV135" t="s">
        <v>348</v>
      </c>
      <c r="BW135" t="s">
        <v>348</v>
      </c>
      <c r="BX135" t="s">
        <v>348</v>
      </c>
      <c r="BY135" t="s">
        <v>348</v>
      </c>
      <c r="BZ135" t="s">
        <v>348</v>
      </c>
      <c r="CA135" t="s">
        <v>348</v>
      </c>
      <c r="CB135" t="s">
        <v>348</v>
      </c>
      <c r="CC135" t="s">
        <v>348</v>
      </c>
      <c r="CD135" t="s">
        <v>659</v>
      </c>
      <c r="CE135" t="s">
        <v>348</v>
      </c>
      <c r="CF135" t="s">
        <v>348</v>
      </c>
      <c r="CG135" t="s">
        <v>659</v>
      </c>
      <c r="CH135" t="s">
        <v>659</v>
      </c>
      <c r="CI135" t="s">
        <v>659</v>
      </c>
      <c r="CJ135" t="s">
        <v>348</v>
      </c>
      <c r="CK135" t="s">
        <v>659</v>
      </c>
      <c r="CL135" t="s">
        <v>659</v>
      </c>
      <c r="CM135" t="s">
        <v>659</v>
      </c>
      <c r="CN135" t="s">
        <v>659</v>
      </c>
      <c r="CO135" t="s">
        <v>659</v>
      </c>
      <c r="CP135" t="s">
        <v>348</v>
      </c>
      <c r="CQ135" t="s">
        <v>659</v>
      </c>
    </row>
    <row r="136" spans="1:95">
      <c r="A136" s="360" t="s">
        <v>1119</v>
      </c>
      <c r="B136" s="2" t="s">
        <v>368</v>
      </c>
      <c r="C136" t="s">
        <v>348</v>
      </c>
      <c r="D136" t="s">
        <v>348</v>
      </c>
      <c r="E136" t="s">
        <v>348</v>
      </c>
      <c r="F136" t="s">
        <v>348</v>
      </c>
      <c r="G136" t="s">
        <v>348</v>
      </c>
      <c r="H136" t="s">
        <v>348</v>
      </c>
      <c r="I136" t="s">
        <v>348</v>
      </c>
      <c r="J136" t="s">
        <v>348</v>
      </c>
      <c r="K136" t="s">
        <v>348</v>
      </c>
      <c r="L136" t="s">
        <v>348</v>
      </c>
      <c r="M136" t="s">
        <v>348</v>
      </c>
      <c r="N136" t="s">
        <v>348</v>
      </c>
      <c r="O136" t="s">
        <v>348</v>
      </c>
      <c r="P136" t="s">
        <v>348</v>
      </c>
      <c r="Q136" t="s">
        <v>348</v>
      </c>
      <c r="R136" t="s">
        <v>348</v>
      </c>
      <c r="S136" t="s">
        <v>348</v>
      </c>
      <c r="T136" t="s">
        <v>348</v>
      </c>
      <c r="U136" t="s">
        <v>348</v>
      </c>
      <c r="V136" t="s">
        <v>348</v>
      </c>
      <c r="W136" t="s">
        <v>348</v>
      </c>
      <c r="AA136" t="s">
        <v>348</v>
      </c>
      <c r="AB136" t="s">
        <v>348</v>
      </c>
      <c r="AC136" t="s">
        <v>348</v>
      </c>
      <c r="AD136" t="s">
        <v>348</v>
      </c>
      <c r="AE136" t="s">
        <v>348</v>
      </c>
      <c r="AF136" t="s">
        <v>348</v>
      </c>
      <c r="AG136" t="s">
        <v>348</v>
      </c>
      <c r="AH136" t="s">
        <v>348</v>
      </c>
      <c r="AI136" t="s">
        <v>348</v>
      </c>
      <c r="AJ136" t="s">
        <v>348</v>
      </c>
      <c r="AK136" t="s">
        <v>348</v>
      </c>
      <c r="AL136" t="s">
        <v>348</v>
      </c>
      <c r="AM136" t="s">
        <v>348</v>
      </c>
      <c r="AN136" t="s">
        <v>348</v>
      </c>
      <c r="AO136" t="s">
        <v>348</v>
      </c>
      <c r="AP136" t="s">
        <v>348</v>
      </c>
      <c r="AR136" t="s">
        <v>348</v>
      </c>
      <c r="AS136" t="s">
        <v>348</v>
      </c>
      <c r="AT136" t="s">
        <v>348</v>
      </c>
      <c r="AU136" t="s">
        <v>348</v>
      </c>
      <c r="AV136" t="s">
        <v>348</v>
      </c>
      <c r="AW136" t="s">
        <v>348</v>
      </c>
      <c r="AX136" t="s">
        <v>348</v>
      </c>
      <c r="AY136" t="s">
        <v>348</v>
      </c>
      <c r="AZ136" t="s">
        <v>348</v>
      </c>
      <c r="BA136" t="s">
        <v>348</v>
      </c>
      <c r="BB136" t="s">
        <v>348</v>
      </c>
      <c r="BC136" t="s">
        <v>348</v>
      </c>
      <c r="BD136" t="s">
        <v>348</v>
      </c>
      <c r="BE136" t="s">
        <v>348</v>
      </c>
      <c r="BF136" t="s">
        <v>348</v>
      </c>
      <c r="BG136" t="s">
        <v>348</v>
      </c>
      <c r="BH136" t="s">
        <v>348</v>
      </c>
      <c r="BI136" t="s">
        <v>348</v>
      </c>
      <c r="BJ136" t="s">
        <v>348</v>
      </c>
      <c r="BK136" t="s">
        <v>348</v>
      </c>
      <c r="BL136" t="s">
        <v>348</v>
      </c>
      <c r="BM136" t="s">
        <v>348</v>
      </c>
      <c r="BN136" t="s">
        <v>348</v>
      </c>
      <c r="BO136" t="s">
        <v>348</v>
      </c>
      <c r="BP136" t="s">
        <v>348</v>
      </c>
      <c r="BQ136" t="s">
        <v>348</v>
      </c>
      <c r="BR136" t="s">
        <v>659</v>
      </c>
      <c r="BS136" t="s">
        <v>348</v>
      </c>
      <c r="BT136" t="s">
        <v>348</v>
      </c>
      <c r="BU136" t="s">
        <v>348</v>
      </c>
      <c r="BV136" t="s">
        <v>348</v>
      </c>
      <c r="BW136" t="s">
        <v>348</v>
      </c>
      <c r="BX136" t="s">
        <v>348</v>
      </c>
      <c r="BY136" t="s">
        <v>348</v>
      </c>
      <c r="BZ136" t="s">
        <v>348</v>
      </c>
      <c r="CA136" t="s">
        <v>348</v>
      </c>
      <c r="CB136" t="s">
        <v>348</v>
      </c>
      <c r="CC136" t="s">
        <v>348</v>
      </c>
      <c r="CD136" t="s">
        <v>659</v>
      </c>
      <c r="CE136" t="s">
        <v>348</v>
      </c>
      <c r="CF136" t="s">
        <v>348</v>
      </c>
      <c r="CG136" t="s">
        <v>659</v>
      </c>
      <c r="CH136" t="s">
        <v>659</v>
      </c>
      <c r="CI136" t="s">
        <v>659</v>
      </c>
      <c r="CJ136" t="s">
        <v>348</v>
      </c>
      <c r="CK136" t="s">
        <v>659</v>
      </c>
      <c r="CL136" t="s">
        <v>659</v>
      </c>
      <c r="CM136" t="s">
        <v>659</v>
      </c>
      <c r="CN136" t="s">
        <v>659</v>
      </c>
      <c r="CO136" t="s">
        <v>659</v>
      </c>
      <c r="CP136" t="s">
        <v>348</v>
      </c>
      <c r="CQ136" t="s">
        <v>659</v>
      </c>
    </row>
    <row r="137" spans="1:95">
      <c r="A137" s="360" t="s">
        <v>1120</v>
      </c>
      <c r="B137" s="38" t="s">
        <v>271</v>
      </c>
      <c r="C137" t="s">
        <v>348</v>
      </c>
      <c r="D137" t="s">
        <v>348</v>
      </c>
      <c r="E137" t="s">
        <v>348</v>
      </c>
      <c r="F137" t="s">
        <v>348</v>
      </c>
      <c r="G137" t="s">
        <v>348</v>
      </c>
      <c r="H137" t="s">
        <v>348</v>
      </c>
      <c r="I137" t="s">
        <v>348</v>
      </c>
      <c r="J137" t="s">
        <v>348</v>
      </c>
      <c r="K137" t="s">
        <v>348</v>
      </c>
      <c r="L137" t="s">
        <v>348</v>
      </c>
      <c r="M137" t="s">
        <v>348</v>
      </c>
      <c r="N137" t="s">
        <v>348</v>
      </c>
      <c r="O137" t="s">
        <v>348</v>
      </c>
      <c r="P137" t="s">
        <v>348</v>
      </c>
      <c r="Q137" t="s">
        <v>348</v>
      </c>
      <c r="R137" t="s">
        <v>348</v>
      </c>
      <c r="S137" t="s">
        <v>348</v>
      </c>
      <c r="T137" t="s">
        <v>348</v>
      </c>
      <c r="U137" t="s">
        <v>348</v>
      </c>
      <c r="V137" t="s">
        <v>348</v>
      </c>
      <c r="W137" t="s">
        <v>348</v>
      </c>
      <c r="AA137" t="s">
        <v>348</v>
      </c>
      <c r="AB137" t="s">
        <v>348</v>
      </c>
      <c r="AC137" t="s">
        <v>348</v>
      </c>
      <c r="AD137" t="s">
        <v>348</v>
      </c>
      <c r="AE137" t="s">
        <v>348</v>
      </c>
      <c r="AF137" t="s">
        <v>348</v>
      </c>
      <c r="AG137" t="s">
        <v>348</v>
      </c>
      <c r="AH137" t="s">
        <v>348</v>
      </c>
      <c r="AI137" t="s">
        <v>348</v>
      </c>
      <c r="AJ137" t="s">
        <v>348</v>
      </c>
      <c r="AK137" t="s">
        <v>348</v>
      </c>
      <c r="AL137" t="s">
        <v>348</v>
      </c>
      <c r="AM137" t="s">
        <v>348</v>
      </c>
      <c r="AN137" t="s">
        <v>348</v>
      </c>
      <c r="AO137" t="s">
        <v>348</v>
      </c>
      <c r="AP137" t="s">
        <v>348</v>
      </c>
      <c r="AR137" t="s">
        <v>348</v>
      </c>
      <c r="AS137" t="s">
        <v>348</v>
      </c>
      <c r="AT137" t="s">
        <v>348</v>
      </c>
      <c r="AU137" t="s">
        <v>348</v>
      </c>
      <c r="AV137" t="s">
        <v>348</v>
      </c>
      <c r="AW137" t="s">
        <v>348</v>
      </c>
      <c r="AX137" t="s">
        <v>348</v>
      </c>
      <c r="AY137" t="s">
        <v>348</v>
      </c>
      <c r="AZ137" t="s">
        <v>348</v>
      </c>
      <c r="BA137" t="s">
        <v>348</v>
      </c>
      <c r="BB137" t="s">
        <v>348</v>
      </c>
      <c r="BC137" t="s">
        <v>348</v>
      </c>
      <c r="BD137" t="s">
        <v>348</v>
      </c>
      <c r="BE137" t="s">
        <v>348</v>
      </c>
      <c r="BF137" t="s">
        <v>348</v>
      </c>
      <c r="BG137" t="s">
        <v>348</v>
      </c>
      <c r="BH137" t="s">
        <v>348</v>
      </c>
      <c r="BI137" t="s">
        <v>348</v>
      </c>
      <c r="BJ137" t="s">
        <v>348</v>
      </c>
      <c r="BK137" t="s">
        <v>348</v>
      </c>
      <c r="BL137" t="s">
        <v>348</v>
      </c>
      <c r="BM137" t="s">
        <v>348</v>
      </c>
      <c r="BN137" t="s">
        <v>348</v>
      </c>
      <c r="BO137" t="s">
        <v>348</v>
      </c>
      <c r="BP137" t="s">
        <v>348</v>
      </c>
      <c r="BQ137" t="s">
        <v>348</v>
      </c>
      <c r="BR137" t="s">
        <v>659</v>
      </c>
      <c r="BS137" t="s">
        <v>348</v>
      </c>
      <c r="BT137" t="s">
        <v>348</v>
      </c>
      <c r="BU137" t="s">
        <v>348</v>
      </c>
      <c r="BV137" t="s">
        <v>348</v>
      </c>
      <c r="BW137" t="s">
        <v>348</v>
      </c>
      <c r="BX137" t="s">
        <v>348</v>
      </c>
      <c r="BY137" t="s">
        <v>348</v>
      </c>
      <c r="BZ137" t="s">
        <v>348</v>
      </c>
      <c r="CA137" t="s">
        <v>348</v>
      </c>
      <c r="CB137" t="s">
        <v>348</v>
      </c>
      <c r="CC137" t="s">
        <v>348</v>
      </c>
      <c r="CD137" t="s">
        <v>659</v>
      </c>
      <c r="CE137" t="s">
        <v>348</v>
      </c>
      <c r="CF137" t="s">
        <v>348</v>
      </c>
      <c r="CG137" t="s">
        <v>659</v>
      </c>
      <c r="CH137" t="s">
        <v>659</v>
      </c>
      <c r="CI137" t="s">
        <v>659</v>
      </c>
      <c r="CJ137" t="s">
        <v>348</v>
      </c>
      <c r="CK137" t="s">
        <v>659</v>
      </c>
      <c r="CL137" t="s">
        <v>659</v>
      </c>
      <c r="CM137" t="s">
        <v>659</v>
      </c>
      <c r="CN137" t="s">
        <v>659</v>
      </c>
      <c r="CO137" t="s">
        <v>659</v>
      </c>
      <c r="CP137" t="s">
        <v>348</v>
      </c>
      <c r="CQ137" t="s">
        <v>659</v>
      </c>
    </row>
    <row r="138" spans="1:95">
      <c r="A138" s="360" t="s">
        <v>1121</v>
      </c>
      <c r="B138" s="38" t="s">
        <v>272</v>
      </c>
      <c r="C138" t="s">
        <v>348</v>
      </c>
      <c r="D138" t="s">
        <v>348</v>
      </c>
      <c r="E138" t="s">
        <v>348</v>
      </c>
      <c r="F138" t="s">
        <v>348</v>
      </c>
      <c r="G138" t="s">
        <v>348</v>
      </c>
      <c r="H138" t="s">
        <v>348</v>
      </c>
      <c r="I138" t="s">
        <v>348</v>
      </c>
      <c r="J138" t="s">
        <v>348</v>
      </c>
      <c r="K138" t="s">
        <v>348</v>
      </c>
      <c r="L138" t="s">
        <v>348</v>
      </c>
      <c r="M138" t="s">
        <v>348</v>
      </c>
      <c r="N138" t="s">
        <v>348</v>
      </c>
      <c r="O138" t="s">
        <v>348</v>
      </c>
      <c r="P138" t="s">
        <v>348</v>
      </c>
      <c r="Q138" t="s">
        <v>348</v>
      </c>
      <c r="R138" t="s">
        <v>348</v>
      </c>
      <c r="S138" t="s">
        <v>348</v>
      </c>
      <c r="T138" t="s">
        <v>348</v>
      </c>
      <c r="U138" t="s">
        <v>348</v>
      </c>
      <c r="V138" t="s">
        <v>348</v>
      </c>
      <c r="W138" t="s">
        <v>348</v>
      </c>
      <c r="AA138" t="s">
        <v>348</v>
      </c>
      <c r="AB138" t="s">
        <v>348</v>
      </c>
      <c r="AC138" t="s">
        <v>348</v>
      </c>
      <c r="AD138" t="s">
        <v>348</v>
      </c>
      <c r="AE138" t="s">
        <v>348</v>
      </c>
      <c r="AF138" t="s">
        <v>348</v>
      </c>
      <c r="AG138" t="s">
        <v>348</v>
      </c>
      <c r="AH138" t="s">
        <v>348</v>
      </c>
      <c r="AI138" t="s">
        <v>348</v>
      </c>
      <c r="AJ138" t="s">
        <v>348</v>
      </c>
      <c r="AK138" t="s">
        <v>348</v>
      </c>
      <c r="AL138" t="s">
        <v>348</v>
      </c>
      <c r="AM138" t="s">
        <v>348</v>
      </c>
      <c r="AN138" t="s">
        <v>348</v>
      </c>
      <c r="AO138" t="s">
        <v>348</v>
      </c>
      <c r="AP138" t="s">
        <v>348</v>
      </c>
      <c r="AR138" t="s">
        <v>348</v>
      </c>
      <c r="AS138" t="s">
        <v>348</v>
      </c>
      <c r="AT138" t="s">
        <v>348</v>
      </c>
      <c r="AU138" t="s">
        <v>348</v>
      </c>
      <c r="AV138" t="s">
        <v>348</v>
      </c>
      <c r="AW138" t="s">
        <v>348</v>
      </c>
      <c r="AX138" t="s">
        <v>348</v>
      </c>
      <c r="AY138" t="s">
        <v>348</v>
      </c>
      <c r="AZ138" t="s">
        <v>348</v>
      </c>
      <c r="BA138" t="s">
        <v>348</v>
      </c>
      <c r="BB138" t="s">
        <v>348</v>
      </c>
      <c r="BC138" t="s">
        <v>348</v>
      </c>
      <c r="BD138" t="s">
        <v>348</v>
      </c>
      <c r="BE138" t="s">
        <v>348</v>
      </c>
      <c r="BF138" t="s">
        <v>348</v>
      </c>
      <c r="BG138" t="s">
        <v>348</v>
      </c>
      <c r="BH138" t="s">
        <v>348</v>
      </c>
      <c r="BI138" t="s">
        <v>348</v>
      </c>
      <c r="BJ138" t="s">
        <v>348</v>
      </c>
      <c r="BK138" t="s">
        <v>348</v>
      </c>
      <c r="BL138" t="s">
        <v>348</v>
      </c>
      <c r="BM138" t="s">
        <v>348</v>
      </c>
      <c r="BN138" t="s">
        <v>348</v>
      </c>
      <c r="BO138" t="s">
        <v>348</v>
      </c>
      <c r="BP138" t="s">
        <v>348</v>
      </c>
      <c r="BQ138" t="s">
        <v>348</v>
      </c>
      <c r="BR138" t="s">
        <v>659</v>
      </c>
      <c r="BS138" t="s">
        <v>348</v>
      </c>
      <c r="BT138" t="s">
        <v>348</v>
      </c>
      <c r="BU138" t="s">
        <v>348</v>
      </c>
      <c r="BV138" t="s">
        <v>348</v>
      </c>
      <c r="BW138" t="s">
        <v>348</v>
      </c>
      <c r="BX138" t="s">
        <v>348</v>
      </c>
      <c r="BY138" t="s">
        <v>348</v>
      </c>
      <c r="BZ138" t="s">
        <v>348</v>
      </c>
      <c r="CA138" t="s">
        <v>348</v>
      </c>
      <c r="CB138" t="s">
        <v>348</v>
      </c>
      <c r="CC138" t="s">
        <v>348</v>
      </c>
      <c r="CD138" t="s">
        <v>659</v>
      </c>
      <c r="CE138" t="s">
        <v>348</v>
      </c>
      <c r="CF138" t="s">
        <v>348</v>
      </c>
      <c r="CG138" t="s">
        <v>659</v>
      </c>
      <c r="CH138" t="s">
        <v>659</v>
      </c>
      <c r="CI138" t="s">
        <v>659</v>
      </c>
      <c r="CJ138" t="s">
        <v>348</v>
      </c>
      <c r="CK138" t="s">
        <v>659</v>
      </c>
      <c r="CL138" t="s">
        <v>659</v>
      </c>
      <c r="CM138" t="s">
        <v>659</v>
      </c>
      <c r="CN138" t="s">
        <v>659</v>
      </c>
      <c r="CO138" t="s">
        <v>659</v>
      </c>
      <c r="CP138" t="s">
        <v>348</v>
      </c>
      <c r="CQ138" t="s">
        <v>659</v>
      </c>
    </row>
    <row r="139" spans="1:95">
      <c r="A139" s="360" t="s">
        <v>1122</v>
      </c>
      <c r="B139" s="2" t="s">
        <v>282</v>
      </c>
      <c r="C139" t="s">
        <v>348</v>
      </c>
      <c r="D139" t="s">
        <v>348</v>
      </c>
      <c r="E139" t="s">
        <v>348</v>
      </c>
      <c r="F139" t="s">
        <v>348</v>
      </c>
      <c r="G139" t="s">
        <v>348</v>
      </c>
      <c r="H139" t="s">
        <v>348</v>
      </c>
      <c r="I139" t="s">
        <v>348</v>
      </c>
      <c r="J139" t="s">
        <v>348</v>
      </c>
      <c r="K139" t="s">
        <v>348</v>
      </c>
      <c r="L139" t="s">
        <v>348</v>
      </c>
      <c r="M139" t="s">
        <v>348</v>
      </c>
      <c r="N139" t="s">
        <v>348</v>
      </c>
      <c r="O139" t="s">
        <v>348</v>
      </c>
      <c r="P139" t="s">
        <v>348</v>
      </c>
      <c r="Q139" t="s">
        <v>348</v>
      </c>
      <c r="R139" t="s">
        <v>348</v>
      </c>
      <c r="S139" t="s">
        <v>348</v>
      </c>
      <c r="T139" t="s">
        <v>348</v>
      </c>
      <c r="U139" t="s">
        <v>348</v>
      </c>
      <c r="V139" t="s">
        <v>348</v>
      </c>
      <c r="W139" t="s">
        <v>348</v>
      </c>
      <c r="AA139" t="s">
        <v>348</v>
      </c>
      <c r="AB139" t="s">
        <v>348</v>
      </c>
      <c r="AC139" t="s">
        <v>348</v>
      </c>
      <c r="AD139" t="s">
        <v>348</v>
      </c>
      <c r="AE139" t="s">
        <v>348</v>
      </c>
      <c r="AF139" t="s">
        <v>348</v>
      </c>
      <c r="AG139" t="s">
        <v>348</v>
      </c>
      <c r="AH139" t="s">
        <v>348</v>
      </c>
      <c r="AI139" t="s">
        <v>348</v>
      </c>
      <c r="AJ139" t="s">
        <v>348</v>
      </c>
      <c r="AK139" t="s">
        <v>348</v>
      </c>
      <c r="AL139" t="s">
        <v>348</v>
      </c>
      <c r="AM139" t="s">
        <v>348</v>
      </c>
      <c r="AN139" t="s">
        <v>348</v>
      </c>
      <c r="AO139" t="s">
        <v>348</v>
      </c>
      <c r="AP139" t="s">
        <v>348</v>
      </c>
      <c r="AR139" t="s">
        <v>348</v>
      </c>
      <c r="AS139" t="s">
        <v>348</v>
      </c>
      <c r="AT139" t="s">
        <v>348</v>
      </c>
      <c r="AU139" t="s">
        <v>348</v>
      </c>
      <c r="AV139" t="s">
        <v>348</v>
      </c>
      <c r="AW139" t="s">
        <v>348</v>
      </c>
      <c r="AX139" t="s">
        <v>348</v>
      </c>
      <c r="AY139" t="s">
        <v>348</v>
      </c>
      <c r="AZ139" t="s">
        <v>348</v>
      </c>
      <c r="BA139" t="s">
        <v>348</v>
      </c>
      <c r="BB139" t="s">
        <v>348</v>
      </c>
      <c r="BC139" t="s">
        <v>348</v>
      </c>
      <c r="BD139" t="s">
        <v>348</v>
      </c>
      <c r="BE139" t="s">
        <v>348</v>
      </c>
      <c r="BF139" t="s">
        <v>348</v>
      </c>
      <c r="BG139" t="s">
        <v>348</v>
      </c>
      <c r="BH139" t="s">
        <v>348</v>
      </c>
      <c r="BI139" t="s">
        <v>348</v>
      </c>
      <c r="BJ139" t="s">
        <v>348</v>
      </c>
      <c r="BK139" t="s">
        <v>348</v>
      </c>
      <c r="BL139" t="s">
        <v>348</v>
      </c>
      <c r="BM139" t="s">
        <v>348</v>
      </c>
      <c r="BN139" t="s">
        <v>348</v>
      </c>
      <c r="BO139" t="s">
        <v>348</v>
      </c>
      <c r="BP139" t="s">
        <v>348</v>
      </c>
      <c r="BQ139" t="s">
        <v>348</v>
      </c>
      <c r="BR139" t="s">
        <v>659</v>
      </c>
      <c r="BS139" t="s">
        <v>348</v>
      </c>
      <c r="BT139" t="s">
        <v>348</v>
      </c>
      <c r="BU139" t="s">
        <v>348</v>
      </c>
      <c r="BV139" t="s">
        <v>348</v>
      </c>
      <c r="BW139" t="s">
        <v>348</v>
      </c>
      <c r="BX139" t="s">
        <v>348</v>
      </c>
      <c r="BY139" t="s">
        <v>348</v>
      </c>
      <c r="BZ139" t="s">
        <v>348</v>
      </c>
      <c r="CA139" t="s">
        <v>348</v>
      </c>
      <c r="CB139" t="s">
        <v>348</v>
      </c>
      <c r="CC139" t="s">
        <v>348</v>
      </c>
      <c r="CD139" t="s">
        <v>659</v>
      </c>
      <c r="CE139" t="s">
        <v>348</v>
      </c>
      <c r="CF139" t="s">
        <v>348</v>
      </c>
      <c r="CG139" t="s">
        <v>659</v>
      </c>
      <c r="CH139" t="s">
        <v>659</v>
      </c>
      <c r="CI139" t="s">
        <v>659</v>
      </c>
      <c r="CJ139" t="s">
        <v>348</v>
      </c>
      <c r="CK139" t="s">
        <v>659</v>
      </c>
      <c r="CL139" t="s">
        <v>659</v>
      </c>
      <c r="CM139" t="s">
        <v>659</v>
      </c>
      <c r="CN139" t="s">
        <v>659</v>
      </c>
      <c r="CO139" t="s">
        <v>659</v>
      </c>
      <c r="CP139" t="s">
        <v>348</v>
      </c>
      <c r="CQ139" t="s">
        <v>659</v>
      </c>
    </row>
    <row r="140" spans="1:95">
      <c r="A140" s="360" t="s">
        <v>1123</v>
      </c>
      <c r="B140" s="2" t="s">
        <v>281</v>
      </c>
      <c r="C140" t="s">
        <v>348</v>
      </c>
      <c r="D140" t="s">
        <v>348</v>
      </c>
      <c r="E140" t="s">
        <v>348</v>
      </c>
      <c r="F140" t="s">
        <v>348</v>
      </c>
      <c r="G140" t="s">
        <v>348</v>
      </c>
      <c r="H140" t="s">
        <v>348</v>
      </c>
      <c r="I140" t="s">
        <v>348</v>
      </c>
      <c r="J140" t="s">
        <v>348</v>
      </c>
      <c r="K140" t="s">
        <v>348</v>
      </c>
      <c r="L140" t="s">
        <v>348</v>
      </c>
      <c r="M140" t="s">
        <v>348</v>
      </c>
      <c r="N140" t="s">
        <v>348</v>
      </c>
      <c r="O140" t="s">
        <v>348</v>
      </c>
      <c r="P140" t="s">
        <v>348</v>
      </c>
      <c r="Q140" t="s">
        <v>348</v>
      </c>
      <c r="R140" t="s">
        <v>348</v>
      </c>
      <c r="S140" t="s">
        <v>348</v>
      </c>
      <c r="T140" t="s">
        <v>348</v>
      </c>
      <c r="U140" t="s">
        <v>348</v>
      </c>
      <c r="V140" t="s">
        <v>348</v>
      </c>
      <c r="W140" t="s">
        <v>348</v>
      </c>
      <c r="AA140" t="s">
        <v>348</v>
      </c>
      <c r="AB140" t="s">
        <v>348</v>
      </c>
      <c r="AC140" t="s">
        <v>348</v>
      </c>
      <c r="AD140" t="s">
        <v>348</v>
      </c>
      <c r="AE140" t="s">
        <v>348</v>
      </c>
      <c r="AF140" t="s">
        <v>348</v>
      </c>
      <c r="AG140" t="s">
        <v>348</v>
      </c>
      <c r="AH140" t="s">
        <v>348</v>
      </c>
      <c r="AI140" t="s">
        <v>348</v>
      </c>
      <c r="AJ140" t="s">
        <v>348</v>
      </c>
      <c r="AK140" t="s">
        <v>348</v>
      </c>
      <c r="AL140" t="s">
        <v>348</v>
      </c>
      <c r="AM140" t="s">
        <v>348</v>
      </c>
      <c r="AN140" t="s">
        <v>348</v>
      </c>
      <c r="AO140" t="s">
        <v>348</v>
      </c>
      <c r="AP140" t="s">
        <v>348</v>
      </c>
      <c r="AR140" t="s">
        <v>348</v>
      </c>
      <c r="AS140" t="s">
        <v>348</v>
      </c>
      <c r="AT140" t="s">
        <v>348</v>
      </c>
      <c r="AU140" t="s">
        <v>348</v>
      </c>
      <c r="AV140" t="s">
        <v>348</v>
      </c>
      <c r="AW140" t="s">
        <v>348</v>
      </c>
      <c r="AX140" t="s">
        <v>348</v>
      </c>
      <c r="AY140" t="s">
        <v>348</v>
      </c>
      <c r="AZ140" t="s">
        <v>348</v>
      </c>
      <c r="BA140" t="s">
        <v>348</v>
      </c>
      <c r="BB140" t="s">
        <v>348</v>
      </c>
      <c r="BC140" t="s">
        <v>348</v>
      </c>
      <c r="BD140" t="s">
        <v>348</v>
      </c>
      <c r="BE140" t="s">
        <v>348</v>
      </c>
      <c r="BF140" t="s">
        <v>348</v>
      </c>
      <c r="BG140" t="s">
        <v>348</v>
      </c>
      <c r="BH140" t="s">
        <v>348</v>
      </c>
      <c r="BI140" t="s">
        <v>348</v>
      </c>
      <c r="BJ140" t="s">
        <v>348</v>
      </c>
      <c r="BK140" t="s">
        <v>348</v>
      </c>
      <c r="BL140" t="s">
        <v>348</v>
      </c>
      <c r="BM140" t="s">
        <v>348</v>
      </c>
      <c r="BN140" t="s">
        <v>348</v>
      </c>
      <c r="BO140" t="s">
        <v>348</v>
      </c>
      <c r="BP140" t="s">
        <v>348</v>
      </c>
      <c r="BQ140" t="s">
        <v>348</v>
      </c>
      <c r="BR140" t="s">
        <v>659</v>
      </c>
      <c r="BS140" t="s">
        <v>348</v>
      </c>
      <c r="BT140" t="s">
        <v>348</v>
      </c>
      <c r="BU140" t="s">
        <v>348</v>
      </c>
      <c r="BV140" t="s">
        <v>348</v>
      </c>
      <c r="BW140" t="s">
        <v>348</v>
      </c>
      <c r="BX140" t="s">
        <v>348</v>
      </c>
      <c r="BY140" t="s">
        <v>348</v>
      </c>
      <c r="BZ140" t="s">
        <v>348</v>
      </c>
      <c r="CA140" t="s">
        <v>348</v>
      </c>
      <c r="CB140" t="s">
        <v>348</v>
      </c>
      <c r="CC140" t="s">
        <v>348</v>
      </c>
      <c r="CD140" t="s">
        <v>659</v>
      </c>
      <c r="CE140" t="s">
        <v>348</v>
      </c>
      <c r="CF140" t="s">
        <v>348</v>
      </c>
      <c r="CG140" t="s">
        <v>659</v>
      </c>
      <c r="CH140" t="s">
        <v>659</v>
      </c>
      <c r="CI140" t="s">
        <v>659</v>
      </c>
      <c r="CJ140" t="s">
        <v>348</v>
      </c>
      <c r="CK140" t="s">
        <v>659</v>
      </c>
      <c r="CL140" t="s">
        <v>659</v>
      </c>
      <c r="CM140" t="s">
        <v>659</v>
      </c>
      <c r="CN140" t="s">
        <v>659</v>
      </c>
      <c r="CO140" t="s">
        <v>659</v>
      </c>
      <c r="CP140" t="s">
        <v>348</v>
      </c>
      <c r="CQ140" t="s">
        <v>659</v>
      </c>
    </row>
    <row r="141" spans="1:95">
      <c r="A141" s="360" t="s">
        <v>1124</v>
      </c>
      <c r="B141" s="2" t="s">
        <v>370</v>
      </c>
      <c r="C141" t="s">
        <v>348</v>
      </c>
      <c r="D141" t="s">
        <v>348</v>
      </c>
      <c r="E141" t="s">
        <v>348</v>
      </c>
      <c r="F141" t="s">
        <v>348</v>
      </c>
      <c r="G141" t="s">
        <v>348</v>
      </c>
      <c r="H141" t="s">
        <v>348</v>
      </c>
      <c r="I141" t="s">
        <v>348</v>
      </c>
      <c r="J141" t="s">
        <v>348</v>
      </c>
      <c r="K141" t="s">
        <v>348</v>
      </c>
      <c r="L141" t="s">
        <v>348</v>
      </c>
      <c r="M141" t="s">
        <v>348</v>
      </c>
      <c r="N141" t="s">
        <v>348</v>
      </c>
      <c r="O141" t="s">
        <v>348</v>
      </c>
      <c r="P141" t="s">
        <v>348</v>
      </c>
      <c r="Q141" t="s">
        <v>348</v>
      </c>
      <c r="R141" t="s">
        <v>348</v>
      </c>
      <c r="S141" t="s">
        <v>348</v>
      </c>
      <c r="T141" t="s">
        <v>348</v>
      </c>
      <c r="U141" t="s">
        <v>348</v>
      </c>
      <c r="V141" t="s">
        <v>348</v>
      </c>
      <c r="W141" t="s">
        <v>348</v>
      </c>
      <c r="AA141" t="s">
        <v>348</v>
      </c>
      <c r="AB141" t="s">
        <v>348</v>
      </c>
      <c r="AC141" t="s">
        <v>348</v>
      </c>
      <c r="AD141" t="s">
        <v>348</v>
      </c>
      <c r="AE141" t="s">
        <v>348</v>
      </c>
      <c r="AF141" t="s">
        <v>348</v>
      </c>
      <c r="AG141" t="s">
        <v>348</v>
      </c>
      <c r="AH141" t="s">
        <v>348</v>
      </c>
      <c r="AI141" t="s">
        <v>348</v>
      </c>
      <c r="AJ141" t="s">
        <v>348</v>
      </c>
      <c r="AK141" t="s">
        <v>348</v>
      </c>
      <c r="AL141" t="s">
        <v>348</v>
      </c>
      <c r="AM141" t="s">
        <v>348</v>
      </c>
      <c r="AN141" t="s">
        <v>348</v>
      </c>
      <c r="AO141" t="s">
        <v>348</v>
      </c>
      <c r="AP141" t="s">
        <v>348</v>
      </c>
      <c r="AR141" t="s">
        <v>348</v>
      </c>
      <c r="AS141" t="s">
        <v>348</v>
      </c>
      <c r="AT141" t="s">
        <v>348</v>
      </c>
      <c r="AU141" t="s">
        <v>348</v>
      </c>
      <c r="AV141" t="s">
        <v>348</v>
      </c>
      <c r="AW141" t="s">
        <v>348</v>
      </c>
      <c r="AX141" t="s">
        <v>348</v>
      </c>
      <c r="AY141" t="s">
        <v>348</v>
      </c>
      <c r="AZ141" t="s">
        <v>348</v>
      </c>
      <c r="BA141" t="s">
        <v>348</v>
      </c>
      <c r="BB141" t="s">
        <v>348</v>
      </c>
      <c r="BC141" t="s">
        <v>348</v>
      </c>
      <c r="BD141" t="s">
        <v>348</v>
      </c>
      <c r="BE141" t="s">
        <v>348</v>
      </c>
      <c r="BF141" t="s">
        <v>348</v>
      </c>
      <c r="BG141" t="s">
        <v>348</v>
      </c>
      <c r="BH141" t="s">
        <v>348</v>
      </c>
      <c r="BI141" t="s">
        <v>348</v>
      </c>
      <c r="BJ141" t="s">
        <v>348</v>
      </c>
      <c r="BK141" t="s">
        <v>348</v>
      </c>
      <c r="BL141" t="s">
        <v>348</v>
      </c>
      <c r="BM141" t="s">
        <v>348</v>
      </c>
      <c r="BN141" t="s">
        <v>348</v>
      </c>
      <c r="BO141" t="s">
        <v>348</v>
      </c>
      <c r="BP141" t="s">
        <v>348</v>
      </c>
      <c r="BQ141" t="s">
        <v>348</v>
      </c>
      <c r="BR141" t="s">
        <v>659</v>
      </c>
      <c r="BS141" t="s">
        <v>348</v>
      </c>
      <c r="BT141" t="s">
        <v>348</v>
      </c>
      <c r="BU141" t="s">
        <v>348</v>
      </c>
      <c r="BV141" t="s">
        <v>348</v>
      </c>
      <c r="BW141" t="s">
        <v>348</v>
      </c>
      <c r="BX141" t="s">
        <v>348</v>
      </c>
      <c r="BY141" t="s">
        <v>348</v>
      </c>
      <c r="BZ141" t="s">
        <v>348</v>
      </c>
      <c r="CA141" t="s">
        <v>348</v>
      </c>
      <c r="CB141" t="s">
        <v>348</v>
      </c>
      <c r="CC141" t="s">
        <v>348</v>
      </c>
      <c r="CD141" t="s">
        <v>659</v>
      </c>
      <c r="CE141" t="s">
        <v>348</v>
      </c>
      <c r="CF141" t="s">
        <v>348</v>
      </c>
      <c r="CG141" t="s">
        <v>659</v>
      </c>
      <c r="CH141" t="s">
        <v>659</v>
      </c>
      <c r="CI141" t="s">
        <v>659</v>
      </c>
      <c r="CJ141" t="s">
        <v>348</v>
      </c>
      <c r="CK141" t="s">
        <v>659</v>
      </c>
      <c r="CL141" t="s">
        <v>659</v>
      </c>
      <c r="CM141" t="s">
        <v>659</v>
      </c>
      <c r="CN141" t="s">
        <v>659</v>
      </c>
      <c r="CO141" t="s">
        <v>659</v>
      </c>
      <c r="CP141" t="s">
        <v>348</v>
      </c>
      <c r="CQ141" t="s">
        <v>659</v>
      </c>
    </row>
    <row r="142" spans="1:95">
      <c r="A142" s="360" t="s">
        <v>1125</v>
      </c>
      <c r="B142" s="38" t="s">
        <v>371</v>
      </c>
      <c r="C142" t="s">
        <v>382</v>
      </c>
      <c r="D142" t="s">
        <v>382</v>
      </c>
      <c r="E142" t="s">
        <v>382</v>
      </c>
      <c r="F142" t="s">
        <v>382</v>
      </c>
      <c r="G142" t="s">
        <v>382</v>
      </c>
      <c r="H142" t="s">
        <v>382</v>
      </c>
      <c r="I142" t="s">
        <v>382</v>
      </c>
      <c r="J142" t="s">
        <v>382</v>
      </c>
      <c r="K142" t="s">
        <v>382</v>
      </c>
      <c r="L142" t="s">
        <v>382</v>
      </c>
      <c r="M142" t="s">
        <v>758</v>
      </c>
      <c r="N142" t="s">
        <v>382</v>
      </c>
      <c r="O142" s="357" t="s">
        <v>969</v>
      </c>
      <c r="P142" s="357" t="s">
        <v>969</v>
      </c>
      <c r="Q142" s="357" t="s">
        <v>969</v>
      </c>
      <c r="R142" s="357" t="s">
        <v>969</v>
      </c>
      <c r="S142" s="357" t="s">
        <v>969</v>
      </c>
      <c r="T142" s="357" t="s">
        <v>969</v>
      </c>
      <c r="U142" t="s">
        <v>382</v>
      </c>
      <c r="W142" t="s">
        <v>382</v>
      </c>
      <c r="X142" t="s">
        <v>382</v>
      </c>
      <c r="Y142" t="s">
        <v>382</v>
      </c>
      <c r="Z142" t="s">
        <v>382</v>
      </c>
      <c r="AA142" t="s">
        <v>382</v>
      </c>
      <c r="AB142" t="s">
        <v>382</v>
      </c>
      <c r="AC142" t="s">
        <v>382</v>
      </c>
      <c r="AD142" t="s">
        <v>382</v>
      </c>
      <c r="AE142" t="s">
        <v>382</v>
      </c>
      <c r="AF142" t="s">
        <v>382</v>
      </c>
      <c r="AG142" t="s">
        <v>382</v>
      </c>
      <c r="AH142" t="s">
        <v>382</v>
      </c>
      <c r="AI142" t="s">
        <v>382</v>
      </c>
      <c r="AJ142" t="s">
        <v>382</v>
      </c>
      <c r="AK142" t="s">
        <v>382</v>
      </c>
      <c r="AL142" t="s">
        <v>382</v>
      </c>
      <c r="AM142" t="s">
        <v>382</v>
      </c>
      <c r="AN142" t="s">
        <v>382</v>
      </c>
      <c r="AO142" t="s">
        <v>382</v>
      </c>
      <c r="AP142" t="s">
        <v>382</v>
      </c>
      <c r="AQ142" t="s">
        <v>382</v>
      </c>
      <c r="AR142" t="s">
        <v>382</v>
      </c>
      <c r="AS142" t="s">
        <v>382</v>
      </c>
      <c r="AT142" t="s">
        <v>382</v>
      </c>
      <c r="AU142" t="s">
        <v>382</v>
      </c>
      <c r="AV142" t="s">
        <v>382</v>
      </c>
      <c r="AW142" t="s">
        <v>382</v>
      </c>
      <c r="AX142" t="s">
        <v>382</v>
      </c>
      <c r="AY142" t="s">
        <v>382</v>
      </c>
      <c r="AZ142" t="s">
        <v>382</v>
      </c>
      <c r="BA142" t="s">
        <v>758</v>
      </c>
      <c r="BB142" t="s">
        <v>382</v>
      </c>
      <c r="BC142" t="s">
        <v>382</v>
      </c>
      <c r="BD142" t="s">
        <v>382</v>
      </c>
      <c r="BE142" t="s">
        <v>382</v>
      </c>
      <c r="BF142" t="s">
        <v>382</v>
      </c>
      <c r="BG142" t="s">
        <v>382</v>
      </c>
      <c r="BH142" t="s">
        <v>382</v>
      </c>
      <c r="BI142" t="s">
        <v>382</v>
      </c>
      <c r="BJ142" t="s">
        <v>382</v>
      </c>
      <c r="BK142" t="s">
        <v>382</v>
      </c>
      <c r="BL142" t="s">
        <v>382</v>
      </c>
      <c r="BM142" t="s">
        <v>382</v>
      </c>
      <c r="BN142" t="s">
        <v>382</v>
      </c>
      <c r="BO142" t="s">
        <v>382</v>
      </c>
      <c r="BP142" t="s">
        <v>382</v>
      </c>
      <c r="BQ142" t="s">
        <v>382</v>
      </c>
      <c r="BR142" t="s">
        <v>1162</v>
      </c>
      <c r="BS142" t="s">
        <v>382</v>
      </c>
      <c r="BT142" t="s">
        <v>382</v>
      </c>
      <c r="BU142" t="s">
        <v>382</v>
      </c>
      <c r="BV142" s="357" t="s">
        <v>969</v>
      </c>
      <c r="BW142" t="s">
        <v>382</v>
      </c>
      <c r="BX142" t="s">
        <v>382</v>
      </c>
      <c r="BY142" t="s">
        <v>382</v>
      </c>
      <c r="BZ142" t="s">
        <v>382</v>
      </c>
      <c r="CA142" t="s">
        <v>382</v>
      </c>
      <c r="CB142" t="s">
        <v>382</v>
      </c>
      <c r="CC142" t="s">
        <v>382</v>
      </c>
      <c r="CD142" t="s">
        <v>1155</v>
      </c>
      <c r="CE142" t="s">
        <v>382</v>
      </c>
      <c r="CF142" t="s">
        <v>382</v>
      </c>
      <c r="CG142" t="s">
        <v>1155</v>
      </c>
      <c r="CH142" t="s">
        <v>1155</v>
      </c>
      <c r="CI142" t="s">
        <v>1155</v>
      </c>
      <c r="CJ142" t="s">
        <v>382</v>
      </c>
      <c r="CK142" t="s">
        <v>1155</v>
      </c>
      <c r="CL142" t="s">
        <v>1155</v>
      </c>
      <c r="CM142" t="s">
        <v>1155</v>
      </c>
      <c r="CN142" t="s">
        <v>1155</v>
      </c>
      <c r="CO142" t="s">
        <v>1155</v>
      </c>
      <c r="CP142" t="s">
        <v>382</v>
      </c>
      <c r="CQ142" t="s">
        <v>1155</v>
      </c>
    </row>
    <row r="143" spans="1:95">
      <c r="A143" s="360" t="s">
        <v>1126</v>
      </c>
      <c r="B143" s="38" t="s">
        <v>372</v>
      </c>
      <c r="C143" t="s">
        <v>348</v>
      </c>
      <c r="D143" t="s">
        <v>348</v>
      </c>
      <c r="E143" t="s">
        <v>348</v>
      </c>
      <c r="F143" t="s">
        <v>348</v>
      </c>
      <c r="G143" t="s">
        <v>348</v>
      </c>
      <c r="H143" t="s">
        <v>348</v>
      </c>
      <c r="I143" t="s">
        <v>348</v>
      </c>
      <c r="J143" t="s">
        <v>348</v>
      </c>
      <c r="K143" t="s">
        <v>759</v>
      </c>
      <c r="L143" t="s">
        <v>759</v>
      </c>
      <c r="M143" t="s">
        <v>760</v>
      </c>
      <c r="N143" t="s">
        <v>760</v>
      </c>
      <c r="O143" t="s">
        <v>970</v>
      </c>
      <c r="P143" t="s">
        <v>970</v>
      </c>
      <c r="Q143" t="s">
        <v>970</v>
      </c>
      <c r="R143" t="s">
        <v>970</v>
      </c>
      <c r="S143" t="s">
        <v>970</v>
      </c>
      <c r="T143" t="s">
        <v>970</v>
      </c>
      <c r="U143" t="s">
        <v>760</v>
      </c>
      <c r="W143" t="s">
        <v>348</v>
      </c>
      <c r="X143" t="s">
        <v>348</v>
      </c>
      <c r="Y143" t="s">
        <v>348</v>
      </c>
      <c r="Z143" t="s">
        <v>348</v>
      </c>
      <c r="AA143" t="s">
        <v>348</v>
      </c>
      <c r="AB143" t="s">
        <v>348</v>
      </c>
      <c r="AC143" t="s">
        <v>348</v>
      </c>
      <c r="AD143" t="s">
        <v>348</v>
      </c>
      <c r="AE143" t="s">
        <v>348</v>
      </c>
      <c r="AF143" t="s">
        <v>348</v>
      </c>
      <c r="AG143" t="s">
        <v>348</v>
      </c>
      <c r="AH143" t="s">
        <v>348</v>
      </c>
      <c r="AI143" t="s">
        <v>348</v>
      </c>
      <c r="AJ143" t="s">
        <v>348</v>
      </c>
      <c r="AK143" t="s">
        <v>348</v>
      </c>
      <c r="AL143" t="s">
        <v>348</v>
      </c>
      <c r="AM143" t="s">
        <v>348</v>
      </c>
      <c r="AN143" t="s">
        <v>348</v>
      </c>
      <c r="AO143" t="s">
        <v>348</v>
      </c>
      <c r="AP143" t="s">
        <v>348</v>
      </c>
      <c r="AQ143" t="s">
        <v>348</v>
      </c>
      <c r="AR143" t="s">
        <v>348</v>
      </c>
      <c r="AS143" t="s">
        <v>348</v>
      </c>
      <c r="AT143" t="s">
        <v>348</v>
      </c>
      <c r="AU143" t="s">
        <v>759</v>
      </c>
      <c r="AV143" t="s">
        <v>759</v>
      </c>
      <c r="AW143" t="s">
        <v>348</v>
      </c>
      <c r="AX143" t="s">
        <v>759</v>
      </c>
      <c r="AY143" t="s">
        <v>759</v>
      </c>
      <c r="AZ143" t="s">
        <v>759</v>
      </c>
      <c r="BA143" t="s">
        <v>759</v>
      </c>
      <c r="BB143" t="s">
        <v>759</v>
      </c>
      <c r="BC143" t="s">
        <v>759</v>
      </c>
      <c r="BD143" t="s">
        <v>759</v>
      </c>
      <c r="BE143" t="s">
        <v>759</v>
      </c>
      <c r="BF143" t="s">
        <v>1617</v>
      </c>
      <c r="BG143" t="s">
        <v>759</v>
      </c>
      <c r="BH143" t="s">
        <v>759</v>
      </c>
      <c r="BI143" t="s">
        <v>759</v>
      </c>
      <c r="BJ143" t="s">
        <v>759</v>
      </c>
      <c r="BK143" t="s">
        <v>759</v>
      </c>
      <c r="BL143" t="s">
        <v>348</v>
      </c>
      <c r="BM143" t="s">
        <v>348</v>
      </c>
      <c r="BN143" t="s">
        <v>759</v>
      </c>
      <c r="BO143" t="s">
        <v>759</v>
      </c>
      <c r="BP143" t="s">
        <v>759</v>
      </c>
      <c r="BQ143" t="s">
        <v>759</v>
      </c>
      <c r="BR143" t="s">
        <v>1163</v>
      </c>
      <c r="BS143" t="s">
        <v>759</v>
      </c>
      <c r="BT143" t="s">
        <v>759</v>
      </c>
      <c r="BU143" t="s">
        <v>759</v>
      </c>
      <c r="BV143" t="s">
        <v>970</v>
      </c>
      <c r="BW143" t="s">
        <v>759</v>
      </c>
      <c r="BX143" t="s">
        <v>759</v>
      </c>
      <c r="BY143" t="s">
        <v>759</v>
      </c>
      <c r="BZ143" t="s">
        <v>759</v>
      </c>
      <c r="CA143" t="s">
        <v>759</v>
      </c>
      <c r="CB143" t="s">
        <v>759</v>
      </c>
      <c r="CC143" t="s">
        <v>759</v>
      </c>
      <c r="CD143" t="s">
        <v>1277</v>
      </c>
      <c r="CE143" t="s">
        <v>759</v>
      </c>
      <c r="CF143" t="s">
        <v>759</v>
      </c>
      <c r="CG143" t="s">
        <v>659</v>
      </c>
      <c r="CH143" t="s">
        <v>1342</v>
      </c>
      <c r="CI143" t="s">
        <v>1342</v>
      </c>
      <c r="CJ143" t="s">
        <v>759</v>
      </c>
      <c r="CK143" t="s">
        <v>659</v>
      </c>
      <c r="CL143" t="s">
        <v>659</v>
      </c>
      <c r="CM143" t="s">
        <v>659</v>
      </c>
      <c r="CN143" t="s">
        <v>659</v>
      </c>
      <c r="CO143" t="s">
        <v>1342</v>
      </c>
      <c r="CP143" t="s">
        <v>759</v>
      </c>
      <c r="CQ143" t="s">
        <v>659</v>
      </c>
    </row>
    <row r="144" spans="1:95">
      <c r="A144" s="360" t="s">
        <v>1127</v>
      </c>
      <c r="B144" s="38" t="s">
        <v>273</v>
      </c>
      <c r="C144" t="s">
        <v>348</v>
      </c>
      <c r="D144" t="s">
        <v>348</v>
      </c>
      <c r="E144" t="s">
        <v>348</v>
      </c>
      <c r="F144" t="s">
        <v>348</v>
      </c>
      <c r="G144" t="s">
        <v>348</v>
      </c>
      <c r="H144" t="s">
        <v>348</v>
      </c>
      <c r="I144" t="s">
        <v>348</v>
      </c>
      <c r="J144" t="s">
        <v>348</v>
      </c>
      <c r="K144" t="s">
        <v>348</v>
      </c>
      <c r="L144" t="s">
        <v>348</v>
      </c>
      <c r="M144" t="s">
        <v>348</v>
      </c>
      <c r="N144" t="s">
        <v>348</v>
      </c>
      <c r="O144" t="s">
        <v>348</v>
      </c>
      <c r="P144" t="s">
        <v>348</v>
      </c>
      <c r="Q144" t="s">
        <v>348</v>
      </c>
      <c r="R144" t="s">
        <v>348</v>
      </c>
      <c r="S144" t="s">
        <v>348</v>
      </c>
      <c r="T144" t="s">
        <v>348</v>
      </c>
      <c r="U144" t="s">
        <v>348</v>
      </c>
      <c r="V144" t="s">
        <v>348</v>
      </c>
      <c r="W144" t="s">
        <v>348</v>
      </c>
      <c r="X144" t="s">
        <v>348</v>
      </c>
      <c r="Y144" t="s">
        <v>348</v>
      </c>
      <c r="Z144" t="s">
        <v>348</v>
      </c>
      <c r="AA144" t="s">
        <v>348</v>
      </c>
      <c r="AB144" t="s">
        <v>348</v>
      </c>
      <c r="AC144" t="s">
        <v>348</v>
      </c>
      <c r="AD144" t="s">
        <v>348</v>
      </c>
      <c r="AE144" t="s">
        <v>348</v>
      </c>
      <c r="AF144" t="s">
        <v>348</v>
      </c>
      <c r="AG144" t="s">
        <v>348</v>
      </c>
      <c r="AH144" t="s">
        <v>348</v>
      </c>
      <c r="AI144" t="s">
        <v>348</v>
      </c>
      <c r="AJ144" t="s">
        <v>348</v>
      </c>
      <c r="AK144" t="s">
        <v>348</v>
      </c>
      <c r="AL144" t="s">
        <v>348</v>
      </c>
      <c r="AM144" t="s">
        <v>348</v>
      </c>
      <c r="AN144" t="s">
        <v>348</v>
      </c>
      <c r="AO144" t="s">
        <v>348</v>
      </c>
      <c r="AP144" t="s">
        <v>348</v>
      </c>
      <c r="AQ144" t="s">
        <v>348</v>
      </c>
      <c r="AR144" t="s">
        <v>348</v>
      </c>
      <c r="AS144" t="s">
        <v>348</v>
      </c>
      <c r="AT144" t="s">
        <v>348</v>
      </c>
      <c r="AU144" t="s">
        <v>348</v>
      </c>
      <c r="AV144" t="s">
        <v>348</v>
      </c>
      <c r="AW144" t="s">
        <v>348</v>
      </c>
      <c r="AX144" t="s">
        <v>348</v>
      </c>
      <c r="AY144" t="s">
        <v>348</v>
      </c>
      <c r="AZ144" t="s">
        <v>348</v>
      </c>
      <c r="BA144" t="s">
        <v>348</v>
      </c>
      <c r="BB144" t="s">
        <v>348</v>
      </c>
      <c r="BC144" t="s">
        <v>348</v>
      </c>
      <c r="BD144" t="s">
        <v>348</v>
      </c>
      <c r="BE144" t="s">
        <v>348</v>
      </c>
      <c r="BF144" t="s">
        <v>348</v>
      </c>
      <c r="BG144" t="s">
        <v>348</v>
      </c>
      <c r="BH144" t="s">
        <v>348</v>
      </c>
      <c r="BI144" t="s">
        <v>348</v>
      </c>
      <c r="BJ144" t="s">
        <v>348</v>
      </c>
      <c r="BK144" t="s">
        <v>348</v>
      </c>
      <c r="BL144" t="s">
        <v>348</v>
      </c>
      <c r="BM144" t="s">
        <v>348</v>
      </c>
      <c r="BN144" t="s">
        <v>348</v>
      </c>
      <c r="BO144" t="s">
        <v>348</v>
      </c>
      <c r="BP144" t="s">
        <v>348</v>
      </c>
      <c r="BQ144" t="s">
        <v>348</v>
      </c>
      <c r="BR144" t="s">
        <v>659</v>
      </c>
      <c r="BS144" t="s">
        <v>348</v>
      </c>
      <c r="BT144" t="s">
        <v>348</v>
      </c>
      <c r="BU144" t="s">
        <v>348</v>
      </c>
      <c r="BV144" t="s">
        <v>348</v>
      </c>
      <c r="BW144" t="s">
        <v>348</v>
      </c>
      <c r="BX144" t="s">
        <v>348</v>
      </c>
      <c r="BY144" t="s">
        <v>348</v>
      </c>
      <c r="BZ144" t="s">
        <v>348</v>
      </c>
      <c r="CA144" t="s">
        <v>348</v>
      </c>
      <c r="CB144" t="s">
        <v>348</v>
      </c>
      <c r="CC144" t="s">
        <v>348</v>
      </c>
      <c r="CD144" t="s">
        <v>659</v>
      </c>
      <c r="CE144" t="s">
        <v>348</v>
      </c>
      <c r="CF144" t="s">
        <v>348</v>
      </c>
      <c r="CG144" t="s">
        <v>659</v>
      </c>
      <c r="CH144" t="s">
        <v>659</v>
      </c>
      <c r="CI144" t="s">
        <v>659</v>
      </c>
      <c r="CJ144" t="s">
        <v>348</v>
      </c>
      <c r="CK144" t="s">
        <v>659</v>
      </c>
      <c r="CL144" t="s">
        <v>659</v>
      </c>
      <c r="CM144" t="s">
        <v>659</v>
      </c>
      <c r="CN144" t="s">
        <v>659</v>
      </c>
      <c r="CO144" t="s">
        <v>659</v>
      </c>
      <c r="CP144" t="s">
        <v>348</v>
      </c>
      <c r="CQ144" t="s">
        <v>659</v>
      </c>
    </row>
    <row r="145" spans="1:95">
      <c r="A145" s="360" t="s">
        <v>1128</v>
      </c>
      <c r="B145" s="38" t="s">
        <v>274</v>
      </c>
      <c r="C145" t="s">
        <v>348</v>
      </c>
      <c r="D145" t="s">
        <v>348</v>
      </c>
      <c r="E145" t="s">
        <v>348</v>
      </c>
      <c r="F145" t="s">
        <v>348</v>
      </c>
      <c r="G145" t="s">
        <v>348</v>
      </c>
      <c r="H145" t="s">
        <v>348</v>
      </c>
      <c r="I145" t="s">
        <v>348</v>
      </c>
      <c r="J145" t="s">
        <v>348</v>
      </c>
      <c r="K145" t="s">
        <v>348</v>
      </c>
      <c r="L145" t="s">
        <v>348</v>
      </c>
      <c r="M145" t="s">
        <v>348</v>
      </c>
      <c r="N145" t="s">
        <v>348</v>
      </c>
      <c r="O145" t="s">
        <v>348</v>
      </c>
      <c r="P145" t="s">
        <v>348</v>
      </c>
      <c r="Q145" t="s">
        <v>348</v>
      </c>
      <c r="R145" t="s">
        <v>348</v>
      </c>
      <c r="S145" t="s">
        <v>348</v>
      </c>
      <c r="T145" t="s">
        <v>348</v>
      </c>
      <c r="U145" t="s">
        <v>348</v>
      </c>
      <c r="V145" t="s">
        <v>348</v>
      </c>
      <c r="W145" t="s">
        <v>348</v>
      </c>
      <c r="X145" t="s">
        <v>348</v>
      </c>
      <c r="Y145" t="s">
        <v>348</v>
      </c>
      <c r="Z145" t="s">
        <v>348</v>
      </c>
      <c r="AA145" t="s">
        <v>348</v>
      </c>
      <c r="AB145" t="s">
        <v>348</v>
      </c>
      <c r="AC145" t="s">
        <v>348</v>
      </c>
      <c r="AD145" t="s">
        <v>348</v>
      </c>
      <c r="AE145" t="s">
        <v>348</v>
      </c>
      <c r="AF145" t="s">
        <v>348</v>
      </c>
      <c r="AG145" t="s">
        <v>348</v>
      </c>
      <c r="AH145" t="s">
        <v>348</v>
      </c>
      <c r="AI145" t="s">
        <v>348</v>
      </c>
      <c r="AJ145" t="s">
        <v>348</v>
      </c>
      <c r="AK145" t="s">
        <v>348</v>
      </c>
      <c r="AL145" t="s">
        <v>348</v>
      </c>
      <c r="AM145" t="s">
        <v>348</v>
      </c>
      <c r="AN145" t="s">
        <v>348</v>
      </c>
      <c r="AO145" t="s">
        <v>348</v>
      </c>
      <c r="AP145" t="s">
        <v>348</v>
      </c>
      <c r="AQ145" t="s">
        <v>348</v>
      </c>
      <c r="AR145" t="s">
        <v>348</v>
      </c>
      <c r="AS145" t="s">
        <v>348</v>
      </c>
      <c r="AT145" t="s">
        <v>348</v>
      </c>
      <c r="AU145" t="s">
        <v>348</v>
      </c>
      <c r="AV145" t="s">
        <v>348</v>
      </c>
      <c r="AW145" t="s">
        <v>348</v>
      </c>
      <c r="AX145" t="s">
        <v>348</v>
      </c>
      <c r="AY145" t="s">
        <v>348</v>
      </c>
      <c r="AZ145" t="s">
        <v>348</v>
      </c>
      <c r="BA145" t="s">
        <v>348</v>
      </c>
      <c r="BB145" t="s">
        <v>348</v>
      </c>
      <c r="BC145" t="s">
        <v>348</v>
      </c>
      <c r="BD145" t="s">
        <v>348</v>
      </c>
      <c r="BE145" t="s">
        <v>348</v>
      </c>
      <c r="BF145" t="s">
        <v>348</v>
      </c>
      <c r="BG145" t="s">
        <v>348</v>
      </c>
      <c r="BH145" t="s">
        <v>348</v>
      </c>
      <c r="BI145" t="s">
        <v>348</v>
      </c>
      <c r="BJ145" t="s">
        <v>348</v>
      </c>
      <c r="BK145" t="s">
        <v>348</v>
      </c>
      <c r="BL145" t="s">
        <v>348</v>
      </c>
      <c r="BM145" t="s">
        <v>348</v>
      </c>
      <c r="BN145" t="s">
        <v>348</v>
      </c>
      <c r="BO145" t="s">
        <v>348</v>
      </c>
      <c r="BP145" t="s">
        <v>348</v>
      </c>
      <c r="BQ145" t="s">
        <v>348</v>
      </c>
      <c r="BR145" t="s">
        <v>659</v>
      </c>
      <c r="BS145" t="s">
        <v>348</v>
      </c>
      <c r="BT145" t="s">
        <v>348</v>
      </c>
      <c r="BU145" t="s">
        <v>348</v>
      </c>
      <c r="BV145" t="s">
        <v>348</v>
      </c>
      <c r="BW145" t="s">
        <v>348</v>
      </c>
      <c r="BX145" t="s">
        <v>348</v>
      </c>
      <c r="BY145" t="s">
        <v>348</v>
      </c>
      <c r="BZ145" t="s">
        <v>348</v>
      </c>
      <c r="CA145" t="s">
        <v>348</v>
      </c>
      <c r="CB145" t="s">
        <v>348</v>
      </c>
      <c r="CC145" t="s">
        <v>348</v>
      </c>
      <c r="CD145" t="s">
        <v>659</v>
      </c>
      <c r="CE145" t="s">
        <v>348</v>
      </c>
      <c r="CF145" t="s">
        <v>348</v>
      </c>
      <c r="CG145" t="s">
        <v>659</v>
      </c>
      <c r="CH145" t="s">
        <v>659</v>
      </c>
      <c r="CI145" t="s">
        <v>659</v>
      </c>
      <c r="CJ145" t="s">
        <v>348</v>
      </c>
      <c r="CK145" t="s">
        <v>659</v>
      </c>
      <c r="CL145" t="s">
        <v>659</v>
      </c>
      <c r="CM145" t="s">
        <v>659</v>
      </c>
      <c r="CN145" t="s">
        <v>659</v>
      </c>
      <c r="CO145" t="s">
        <v>659</v>
      </c>
      <c r="CP145" t="s">
        <v>348</v>
      </c>
      <c r="CQ145" t="s">
        <v>659</v>
      </c>
    </row>
    <row r="146" spans="1:95">
      <c r="A146" s="360" t="s">
        <v>1129</v>
      </c>
      <c r="B146" s="38" t="s">
        <v>275</v>
      </c>
      <c r="C146" t="s">
        <v>348</v>
      </c>
      <c r="D146" t="s">
        <v>348</v>
      </c>
      <c r="E146" t="s">
        <v>348</v>
      </c>
      <c r="F146" t="s">
        <v>348</v>
      </c>
      <c r="G146" t="s">
        <v>348</v>
      </c>
      <c r="H146" t="s">
        <v>348</v>
      </c>
      <c r="I146" t="s">
        <v>348</v>
      </c>
      <c r="J146" t="s">
        <v>348</v>
      </c>
      <c r="K146" t="s">
        <v>348</v>
      </c>
      <c r="L146" t="s">
        <v>348</v>
      </c>
      <c r="M146" t="s">
        <v>348</v>
      </c>
      <c r="N146" t="s">
        <v>348</v>
      </c>
      <c r="O146" t="s">
        <v>348</v>
      </c>
      <c r="P146" t="s">
        <v>348</v>
      </c>
      <c r="Q146" t="s">
        <v>348</v>
      </c>
      <c r="R146" t="s">
        <v>348</v>
      </c>
      <c r="S146" t="s">
        <v>348</v>
      </c>
      <c r="T146" t="s">
        <v>348</v>
      </c>
      <c r="U146" t="s">
        <v>348</v>
      </c>
      <c r="V146" t="s">
        <v>348</v>
      </c>
      <c r="W146" t="s">
        <v>348</v>
      </c>
      <c r="X146" t="s">
        <v>348</v>
      </c>
      <c r="Y146" t="s">
        <v>348</v>
      </c>
      <c r="Z146" t="s">
        <v>348</v>
      </c>
      <c r="AA146" t="s">
        <v>348</v>
      </c>
      <c r="AB146" t="s">
        <v>348</v>
      </c>
      <c r="AC146" t="s">
        <v>348</v>
      </c>
      <c r="AD146" t="s">
        <v>348</v>
      </c>
      <c r="AE146" t="s">
        <v>348</v>
      </c>
      <c r="AF146" t="s">
        <v>348</v>
      </c>
      <c r="AG146" t="s">
        <v>348</v>
      </c>
      <c r="AH146" t="s">
        <v>348</v>
      </c>
      <c r="AI146" t="s">
        <v>348</v>
      </c>
      <c r="AJ146" t="s">
        <v>348</v>
      </c>
      <c r="AK146" t="s">
        <v>348</v>
      </c>
      <c r="AL146" t="s">
        <v>348</v>
      </c>
      <c r="AM146" t="s">
        <v>348</v>
      </c>
      <c r="AN146" t="s">
        <v>348</v>
      </c>
      <c r="AO146" t="s">
        <v>348</v>
      </c>
      <c r="AP146" t="s">
        <v>348</v>
      </c>
      <c r="AQ146" t="s">
        <v>348</v>
      </c>
      <c r="AR146" t="s">
        <v>348</v>
      </c>
      <c r="AS146" t="s">
        <v>348</v>
      </c>
      <c r="AT146" t="s">
        <v>348</v>
      </c>
      <c r="AU146" t="s">
        <v>348</v>
      </c>
      <c r="AV146" t="s">
        <v>348</v>
      </c>
      <c r="AW146" t="s">
        <v>348</v>
      </c>
      <c r="AX146" t="s">
        <v>348</v>
      </c>
      <c r="AY146" t="s">
        <v>348</v>
      </c>
      <c r="AZ146" t="s">
        <v>348</v>
      </c>
      <c r="BA146" t="s">
        <v>348</v>
      </c>
      <c r="BB146" t="s">
        <v>348</v>
      </c>
      <c r="BC146" t="s">
        <v>348</v>
      </c>
      <c r="BD146" t="s">
        <v>348</v>
      </c>
      <c r="BE146" t="s">
        <v>348</v>
      </c>
      <c r="BF146" t="s">
        <v>348</v>
      </c>
      <c r="BG146" t="s">
        <v>348</v>
      </c>
      <c r="BH146" t="s">
        <v>348</v>
      </c>
      <c r="BI146" t="s">
        <v>348</v>
      </c>
      <c r="BJ146" t="s">
        <v>348</v>
      </c>
      <c r="BK146" t="s">
        <v>348</v>
      </c>
      <c r="BL146" t="s">
        <v>348</v>
      </c>
      <c r="BM146" t="s">
        <v>348</v>
      </c>
      <c r="BN146" t="s">
        <v>348</v>
      </c>
      <c r="BO146" t="s">
        <v>348</v>
      </c>
      <c r="BP146" t="s">
        <v>348</v>
      </c>
      <c r="BQ146" t="s">
        <v>348</v>
      </c>
      <c r="BR146" t="s">
        <v>659</v>
      </c>
      <c r="BS146" t="s">
        <v>348</v>
      </c>
      <c r="BT146" t="s">
        <v>348</v>
      </c>
      <c r="BU146" t="s">
        <v>348</v>
      </c>
      <c r="BV146" t="s">
        <v>348</v>
      </c>
      <c r="BW146" t="s">
        <v>348</v>
      </c>
      <c r="BX146" t="s">
        <v>348</v>
      </c>
      <c r="BY146" t="s">
        <v>348</v>
      </c>
      <c r="BZ146" t="s">
        <v>348</v>
      </c>
      <c r="CA146" t="s">
        <v>348</v>
      </c>
      <c r="CB146" t="s">
        <v>348</v>
      </c>
      <c r="CC146" t="s">
        <v>348</v>
      </c>
      <c r="CD146" t="s">
        <v>659</v>
      </c>
      <c r="CE146" t="s">
        <v>348</v>
      </c>
      <c r="CF146" t="s">
        <v>348</v>
      </c>
      <c r="CG146" t="s">
        <v>659</v>
      </c>
      <c r="CH146" t="s">
        <v>659</v>
      </c>
      <c r="CI146" t="s">
        <v>659</v>
      </c>
      <c r="CJ146" t="s">
        <v>348</v>
      </c>
      <c r="CK146" t="s">
        <v>659</v>
      </c>
      <c r="CL146" t="s">
        <v>659</v>
      </c>
      <c r="CM146" t="s">
        <v>659</v>
      </c>
      <c r="CN146" t="s">
        <v>659</v>
      </c>
      <c r="CO146" t="s">
        <v>659</v>
      </c>
      <c r="CP146" t="s">
        <v>348</v>
      </c>
      <c r="CQ146" t="s">
        <v>659</v>
      </c>
    </row>
    <row r="147" spans="1:95">
      <c r="A147" s="360" t="s">
        <v>1130</v>
      </c>
      <c r="B147" s="38" t="s">
        <v>586</v>
      </c>
      <c r="C147" t="s">
        <v>348</v>
      </c>
      <c r="D147" t="s">
        <v>348</v>
      </c>
      <c r="E147" t="s">
        <v>348</v>
      </c>
      <c r="F147" t="s">
        <v>348</v>
      </c>
      <c r="G147" t="s">
        <v>348</v>
      </c>
      <c r="H147" t="s">
        <v>348</v>
      </c>
      <c r="I147" t="s">
        <v>348</v>
      </c>
      <c r="J147" t="s">
        <v>348</v>
      </c>
      <c r="K147" t="s">
        <v>348</v>
      </c>
      <c r="L147" t="s">
        <v>348</v>
      </c>
      <c r="M147" t="s">
        <v>348</v>
      </c>
      <c r="N147" t="s">
        <v>348</v>
      </c>
      <c r="O147" t="s">
        <v>348</v>
      </c>
      <c r="P147" t="s">
        <v>348</v>
      </c>
      <c r="Q147" t="s">
        <v>348</v>
      </c>
      <c r="R147" t="s">
        <v>348</v>
      </c>
      <c r="S147" t="s">
        <v>348</v>
      </c>
      <c r="T147" t="s">
        <v>348</v>
      </c>
      <c r="U147" t="s">
        <v>348</v>
      </c>
      <c r="V147" t="s">
        <v>348</v>
      </c>
      <c r="W147" t="s">
        <v>348</v>
      </c>
      <c r="X147" t="s">
        <v>348</v>
      </c>
      <c r="Y147" t="s">
        <v>348</v>
      </c>
      <c r="Z147" t="s">
        <v>348</v>
      </c>
      <c r="AA147" t="s">
        <v>348</v>
      </c>
      <c r="AB147" t="s">
        <v>348</v>
      </c>
      <c r="AC147" t="s">
        <v>348</v>
      </c>
      <c r="AD147" t="s">
        <v>348</v>
      </c>
      <c r="AE147" t="s">
        <v>348</v>
      </c>
      <c r="AF147" t="s">
        <v>348</v>
      </c>
      <c r="AG147" t="s">
        <v>348</v>
      </c>
      <c r="AH147" t="s">
        <v>348</v>
      </c>
      <c r="AI147" t="s">
        <v>348</v>
      </c>
      <c r="AJ147" t="s">
        <v>348</v>
      </c>
      <c r="AK147" t="s">
        <v>348</v>
      </c>
      <c r="AL147" t="s">
        <v>348</v>
      </c>
      <c r="AM147" t="s">
        <v>348</v>
      </c>
      <c r="AN147" t="s">
        <v>348</v>
      </c>
      <c r="AO147" t="s">
        <v>348</v>
      </c>
      <c r="AP147" t="s">
        <v>348</v>
      </c>
      <c r="AQ147" t="s">
        <v>348</v>
      </c>
      <c r="AR147" t="s">
        <v>348</v>
      </c>
      <c r="AS147" t="s">
        <v>348</v>
      </c>
      <c r="AT147" t="s">
        <v>348</v>
      </c>
      <c r="AU147" t="s">
        <v>348</v>
      </c>
      <c r="AV147" t="s">
        <v>348</v>
      </c>
      <c r="AW147" t="s">
        <v>348</v>
      </c>
      <c r="AX147" t="s">
        <v>348</v>
      </c>
      <c r="AY147" t="s">
        <v>348</v>
      </c>
      <c r="AZ147" t="s">
        <v>348</v>
      </c>
      <c r="BA147" t="s">
        <v>348</v>
      </c>
      <c r="BB147" t="s">
        <v>348</v>
      </c>
      <c r="BC147" t="s">
        <v>348</v>
      </c>
      <c r="BD147" t="s">
        <v>348</v>
      </c>
      <c r="BE147" t="s">
        <v>348</v>
      </c>
      <c r="BF147" t="s">
        <v>348</v>
      </c>
      <c r="BG147" t="s">
        <v>348</v>
      </c>
      <c r="BH147" t="s">
        <v>348</v>
      </c>
      <c r="BI147" t="s">
        <v>348</v>
      </c>
      <c r="BJ147" t="s">
        <v>348</v>
      </c>
      <c r="BK147" t="s">
        <v>348</v>
      </c>
      <c r="BL147" t="s">
        <v>348</v>
      </c>
      <c r="BM147" t="s">
        <v>348</v>
      </c>
      <c r="BN147" t="s">
        <v>348</v>
      </c>
      <c r="BO147" t="s">
        <v>348</v>
      </c>
      <c r="BP147" t="s">
        <v>348</v>
      </c>
      <c r="BQ147" t="s">
        <v>348</v>
      </c>
      <c r="BR147" t="s">
        <v>659</v>
      </c>
      <c r="BS147" t="s">
        <v>348</v>
      </c>
      <c r="BT147" t="s">
        <v>348</v>
      </c>
      <c r="BU147" t="s">
        <v>348</v>
      </c>
      <c r="BV147" t="s">
        <v>348</v>
      </c>
      <c r="BW147" t="s">
        <v>348</v>
      </c>
      <c r="BX147" t="s">
        <v>348</v>
      </c>
      <c r="BY147" t="s">
        <v>348</v>
      </c>
      <c r="BZ147" t="s">
        <v>348</v>
      </c>
      <c r="CA147" t="s">
        <v>348</v>
      </c>
      <c r="CB147" t="s">
        <v>348</v>
      </c>
      <c r="CC147" t="s">
        <v>348</v>
      </c>
      <c r="CD147" t="s">
        <v>659</v>
      </c>
      <c r="CE147" t="s">
        <v>348</v>
      </c>
      <c r="CF147" t="s">
        <v>348</v>
      </c>
      <c r="CG147" t="s">
        <v>659</v>
      </c>
      <c r="CH147" t="s">
        <v>659</v>
      </c>
      <c r="CI147" t="s">
        <v>659</v>
      </c>
      <c r="CJ147" t="s">
        <v>348</v>
      </c>
      <c r="CK147" t="s">
        <v>659</v>
      </c>
      <c r="CL147" t="s">
        <v>659</v>
      </c>
      <c r="CM147" t="s">
        <v>659</v>
      </c>
      <c r="CN147" t="s">
        <v>659</v>
      </c>
      <c r="CO147" t="s">
        <v>659</v>
      </c>
      <c r="CP147" t="s">
        <v>348</v>
      </c>
      <c r="CQ147" t="s">
        <v>659</v>
      </c>
    </row>
    <row r="148" spans="1:95">
      <c r="A148" s="360" t="s">
        <v>1131</v>
      </c>
      <c r="B148" s="38" t="s">
        <v>587</v>
      </c>
      <c r="C148" t="s">
        <v>348</v>
      </c>
      <c r="D148" t="s">
        <v>348</v>
      </c>
      <c r="E148" t="s">
        <v>348</v>
      </c>
      <c r="F148" t="s">
        <v>348</v>
      </c>
      <c r="G148" t="s">
        <v>348</v>
      </c>
      <c r="H148" t="s">
        <v>348</v>
      </c>
      <c r="I148" t="s">
        <v>348</v>
      </c>
      <c r="J148" t="s">
        <v>348</v>
      </c>
      <c r="K148" t="s">
        <v>348</v>
      </c>
      <c r="L148" t="s">
        <v>348</v>
      </c>
      <c r="M148" t="s">
        <v>348</v>
      </c>
      <c r="N148" t="s">
        <v>348</v>
      </c>
      <c r="O148" t="s">
        <v>348</v>
      </c>
      <c r="P148" t="s">
        <v>348</v>
      </c>
      <c r="Q148" t="s">
        <v>348</v>
      </c>
      <c r="R148" t="s">
        <v>348</v>
      </c>
      <c r="S148" t="s">
        <v>348</v>
      </c>
      <c r="T148" t="s">
        <v>348</v>
      </c>
      <c r="U148" t="s">
        <v>348</v>
      </c>
      <c r="V148" t="s">
        <v>348</v>
      </c>
      <c r="W148" t="s">
        <v>348</v>
      </c>
      <c r="X148" t="s">
        <v>348</v>
      </c>
      <c r="Y148" t="s">
        <v>348</v>
      </c>
      <c r="Z148" t="s">
        <v>348</v>
      </c>
      <c r="AA148" t="s">
        <v>348</v>
      </c>
      <c r="AB148" t="s">
        <v>348</v>
      </c>
      <c r="AC148" t="s">
        <v>348</v>
      </c>
      <c r="AD148" t="s">
        <v>348</v>
      </c>
      <c r="AE148" t="s">
        <v>348</v>
      </c>
      <c r="AF148" t="s">
        <v>348</v>
      </c>
      <c r="AG148" t="s">
        <v>348</v>
      </c>
      <c r="AH148" t="s">
        <v>348</v>
      </c>
      <c r="AI148" t="s">
        <v>348</v>
      </c>
      <c r="AJ148" t="s">
        <v>348</v>
      </c>
      <c r="AK148" t="s">
        <v>348</v>
      </c>
      <c r="AL148" t="s">
        <v>348</v>
      </c>
      <c r="AM148" t="s">
        <v>348</v>
      </c>
      <c r="AN148" t="s">
        <v>348</v>
      </c>
      <c r="AO148" t="s">
        <v>348</v>
      </c>
      <c r="AP148" t="s">
        <v>348</v>
      </c>
      <c r="AQ148" t="s">
        <v>348</v>
      </c>
      <c r="AR148" t="s">
        <v>348</v>
      </c>
      <c r="AS148" t="s">
        <v>348</v>
      </c>
      <c r="AT148" t="s">
        <v>348</v>
      </c>
      <c r="AU148" t="s">
        <v>348</v>
      </c>
      <c r="AV148" t="s">
        <v>348</v>
      </c>
      <c r="AW148" t="s">
        <v>348</v>
      </c>
      <c r="AX148" t="s">
        <v>348</v>
      </c>
      <c r="AY148" t="s">
        <v>348</v>
      </c>
      <c r="AZ148" t="s">
        <v>348</v>
      </c>
      <c r="BA148" t="s">
        <v>348</v>
      </c>
      <c r="BB148" t="s">
        <v>348</v>
      </c>
      <c r="BC148" t="s">
        <v>348</v>
      </c>
      <c r="BD148" t="s">
        <v>348</v>
      </c>
      <c r="BE148" t="s">
        <v>348</v>
      </c>
      <c r="BF148" t="s">
        <v>348</v>
      </c>
      <c r="BG148" t="s">
        <v>348</v>
      </c>
      <c r="BH148" t="s">
        <v>348</v>
      </c>
      <c r="BI148" t="s">
        <v>348</v>
      </c>
      <c r="BJ148" t="s">
        <v>348</v>
      </c>
      <c r="BK148" t="s">
        <v>348</v>
      </c>
      <c r="BL148" t="s">
        <v>348</v>
      </c>
      <c r="BM148" t="s">
        <v>348</v>
      </c>
      <c r="BN148" t="s">
        <v>348</v>
      </c>
      <c r="BO148" t="s">
        <v>348</v>
      </c>
      <c r="BP148" t="s">
        <v>348</v>
      </c>
      <c r="BQ148" t="s">
        <v>348</v>
      </c>
      <c r="BR148" t="s">
        <v>659</v>
      </c>
      <c r="BS148" t="s">
        <v>348</v>
      </c>
      <c r="BT148" t="s">
        <v>348</v>
      </c>
      <c r="BU148" t="s">
        <v>348</v>
      </c>
      <c r="BV148" t="s">
        <v>348</v>
      </c>
      <c r="BW148" t="s">
        <v>348</v>
      </c>
      <c r="BX148" t="s">
        <v>348</v>
      </c>
      <c r="BY148" t="s">
        <v>348</v>
      </c>
      <c r="BZ148" t="s">
        <v>348</v>
      </c>
      <c r="CA148" t="s">
        <v>348</v>
      </c>
      <c r="CB148" t="s">
        <v>348</v>
      </c>
      <c r="CC148" t="s">
        <v>348</v>
      </c>
      <c r="CD148" t="s">
        <v>659</v>
      </c>
      <c r="CE148" t="s">
        <v>348</v>
      </c>
      <c r="CF148" t="s">
        <v>348</v>
      </c>
      <c r="CG148" t="s">
        <v>659</v>
      </c>
      <c r="CH148" t="s">
        <v>659</v>
      </c>
      <c r="CI148" t="s">
        <v>659</v>
      </c>
      <c r="CJ148" t="s">
        <v>348</v>
      </c>
      <c r="CK148" t="s">
        <v>659</v>
      </c>
      <c r="CL148" t="s">
        <v>659</v>
      </c>
      <c r="CM148" t="s">
        <v>659</v>
      </c>
      <c r="CN148" t="s">
        <v>659</v>
      </c>
      <c r="CO148" t="s">
        <v>659</v>
      </c>
      <c r="CP148" t="s">
        <v>348</v>
      </c>
      <c r="CQ148" t="s">
        <v>659</v>
      </c>
    </row>
    <row r="149" spans="1:95">
      <c r="A149" s="360" t="s">
        <v>1132</v>
      </c>
      <c r="B149" s="38" t="s">
        <v>588</v>
      </c>
      <c r="C149" t="s">
        <v>348</v>
      </c>
      <c r="D149" t="s">
        <v>348</v>
      </c>
      <c r="E149" t="s">
        <v>348</v>
      </c>
      <c r="F149" t="s">
        <v>348</v>
      </c>
      <c r="G149" t="s">
        <v>348</v>
      </c>
      <c r="H149" t="s">
        <v>348</v>
      </c>
      <c r="I149" t="s">
        <v>348</v>
      </c>
      <c r="J149" t="s">
        <v>348</v>
      </c>
      <c r="K149" t="s">
        <v>348</v>
      </c>
      <c r="L149" t="s">
        <v>348</v>
      </c>
      <c r="M149" t="s">
        <v>348</v>
      </c>
      <c r="N149" t="s">
        <v>348</v>
      </c>
      <c r="O149" t="s">
        <v>348</v>
      </c>
      <c r="P149" t="s">
        <v>348</v>
      </c>
      <c r="Q149" t="s">
        <v>348</v>
      </c>
      <c r="R149" t="s">
        <v>348</v>
      </c>
      <c r="S149" t="s">
        <v>348</v>
      </c>
      <c r="T149" t="s">
        <v>348</v>
      </c>
      <c r="U149" t="s">
        <v>348</v>
      </c>
      <c r="V149" t="s">
        <v>348</v>
      </c>
      <c r="W149" t="s">
        <v>348</v>
      </c>
      <c r="X149" t="s">
        <v>348</v>
      </c>
      <c r="Y149" t="s">
        <v>348</v>
      </c>
      <c r="Z149" t="s">
        <v>348</v>
      </c>
      <c r="AA149" t="s">
        <v>348</v>
      </c>
      <c r="AB149" t="s">
        <v>348</v>
      </c>
      <c r="AC149" t="s">
        <v>348</v>
      </c>
      <c r="AD149" t="s">
        <v>348</v>
      </c>
      <c r="AE149" t="s">
        <v>348</v>
      </c>
      <c r="AF149" t="s">
        <v>348</v>
      </c>
      <c r="AG149" t="s">
        <v>348</v>
      </c>
      <c r="AH149" t="s">
        <v>348</v>
      </c>
      <c r="AI149" t="s">
        <v>348</v>
      </c>
      <c r="AJ149" t="s">
        <v>348</v>
      </c>
      <c r="AK149" t="s">
        <v>348</v>
      </c>
      <c r="AL149" t="s">
        <v>348</v>
      </c>
      <c r="AM149" t="s">
        <v>348</v>
      </c>
      <c r="AN149" t="s">
        <v>348</v>
      </c>
      <c r="AO149" t="s">
        <v>348</v>
      </c>
      <c r="AP149" t="s">
        <v>348</v>
      </c>
      <c r="AQ149" t="s">
        <v>348</v>
      </c>
      <c r="AR149" t="s">
        <v>348</v>
      </c>
      <c r="AS149" t="s">
        <v>348</v>
      </c>
      <c r="AT149" t="s">
        <v>348</v>
      </c>
      <c r="AU149" t="s">
        <v>348</v>
      </c>
      <c r="AV149" t="s">
        <v>348</v>
      </c>
      <c r="AW149" t="s">
        <v>348</v>
      </c>
      <c r="AX149" t="s">
        <v>348</v>
      </c>
      <c r="AY149" t="s">
        <v>348</v>
      </c>
      <c r="AZ149" t="s">
        <v>348</v>
      </c>
      <c r="BA149" t="s">
        <v>348</v>
      </c>
      <c r="BB149" t="s">
        <v>348</v>
      </c>
      <c r="BC149" t="s">
        <v>348</v>
      </c>
      <c r="BD149" t="s">
        <v>348</v>
      </c>
      <c r="BE149" t="s">
        <v>348</v>
      </c>
      <c r="BF149" t="s">
        <v>348</v>
      </c>
      <c r="BG149" t="s">
        <v>348</v>
      </c>
      <c r="BH149" t="s">
        <v>348</v>
      </c>
      <c r="BI149" t="s">
        <v>348</v>
      </c>
      <c r="BJ149" t="s">
        <v>348</v>
      </c>
      <c r="BK149" t="s">
        <v>348</v>
      </c>
      <c r="BL149" t="s">
        <v>348</v>
      </c>
      <c r="BM149" t="s">
        <v>348</v>
      </c>
      <c r="BN149" t="s">
        <v>348</v>
      </c>
      <c r="BO149" t="s">
        <v>348</v>
      </c>
      <c r="BP149" t="s">
        <v>348</v>
      </c>
      <c r="BQ149" t="s">
        <v>348</v>
      </c>
      <c r="BR149" t="s">
        <v>659</v>
      </c>
      <c r="BS149" t="s">
        <v>348</v>
      </c>
      <c r="BT149" t="s">
        <v>348</v>
      </c>
      <c r="BU149" t="s">
        <v>348</v>
      </c>
      <c r="BV149" t="s">
        <v>348</v>
      </c>
      <c r="BW149" t="s">
        <v>348</v>
      </c>
      <c r="BX149" t="s">
        <v>348</v>
      </c>
      <c r="BY149" t="s">
        <v>348</v>
      </c>
      <c r="BZ149" t="s">
        <v>348</v>
      </c>
      <c r="CA149" t="s">
        <v>348</v>
      </c>
      <c r="CB149" t="s">
        <v>348</v>
      </c>
      <c r="CC149" t="s">
        <v>348</v>
      </c>
      <c r="CD149" t="s">
        <v>659</v>
      </c>
      <c r="CE149" t="s">
        <v>348</v>
      </c>
      <c r="CF149" t="s">
        <v>348</v>
      </c>
      <c r="CG149" t="s">
        <v>659</v>
      </c>
      <c r="CH149" t="s">
        <v>659</v>
      </c>
      <c r="CI149" t="s">
        <v>659</v>
      </c>
      <c r="CJ149" t="s">
        <v>348</v>
      </c>
      <c r="CK149" t="s">
        <v>659</v>
      </c>
      <c r="CL149" t="s">
        <v>659</v>
      </c>
      <c r="CM149" t="s">
        <v>659</v>
      </c>
      <c r="CN149" t="s">
        <v>659</v>
      </c>
      <c r="CO149" t="s">
        <v>659</v>
      </c>
      <c r="CP149" t="s">
        <v>348</v>
      </c>
      <c r="CQ149" t="s">
        <v>659</v>
      </c>
    </row>
    <row r="150" spans="1:95">
      <c r="A150" s="360" t="s">
        <v>1133</v>
      </c>
      <c r="B150" s="38" t="s">
        <v>276</v>
      </c>
      <c r="C150" t="s">
        <v>348</v>
      </c>
      <c r="D150" t="s">
        <v>348</v>
      </c>
      <c r="E150" t="s">
        <v>348</v>
      </c>
      <c r="F150" t="s">
        <v>348</v>
      </c>
      <c r="G150" t="s">
        <v>348</v>
      </c>
      <c r="H150" t="s">
        <v>348</v>
      </c>
      <c r="I150" t="s">
        <v>348</v>
      </c>
      <c r="J150" t="s">
        <v>348</v>
      </c>
      <c r="K150" t="s">
        <v>348</v>
      </c>
      <c r="L150" t="s">
        <v>348</v>
      </c>
      <c r="M150" t="s">
        <v>348</v>
      </c>
      <c r="N150" t="s">
        <v>348</v>
      </c>
      <c r="O150" t="s">
        <v>348</v>
      </c>
      <c r="P150" t="s">
        <v>348</v>
      </c>
      <c r="Q150" t="s">
        <v>348</v>
      </c>
      <c r="R150" t="s">
        <v>348</v>
      </c>
      <c r="S150" t="s">
        <v>348</v>
      </c>
      <c r="T150" t="s">
        <v>348</v>
      </c>
      <c r="U150" t="s">
        <v>348</v>
      </c>
      <c r="V150" t="s">
        <v>348</v>
      </c>
      <c r="W150" t="s">
        <v>348</v>
      </c>
      <c r="X150" t="s">
        <v>348</v>
      </c>
      <c r="Y150" t="s">
        <v>348</v>
      </c>
      <c r="Z150" t="s">
        <v>348</v>
      </c>
      <c r="AA150" t="s">
        <v>348</v>
      </c>
      <c r="AB150" t="s">
        <v>348</v>
      </c>
      <c r="AC150" t="s">
        <v>348</v>
      </c>
      <c r="AD150" t="s">
        <v>348</v>
      </c>
      <c r="AE150" t="s">
        <v>348</v>
      </c>
      <c r="AF150" t="s">
        <v>348</v>
      </c>
      <c r="AG150" t="s">
        <v>348</v>
      </c>
      <c r="AH150" t="s">
        <v>348</v>
      </c>
      <c r="AI150" t="s">
        <v>348</v>
      </c>
      <c r="AJ150" t="s">
        <v>348</v>
      </c>
      <c r="AK150" t="s">
        <v>348</v>
      </c>
      <c r="AL150" t="s">
        <v>348</v>
      </c>
      <c r="AM150" t="s">
        <v>348</v>
      </c>
      <c r="AN150" t="s">
        <v>348</v>
      </c>
      <c r="AO150" t="s">
        <v>348</v>
      </c>
      <c r="AP150" t="s">
        <v>348</v>
      </c>
      <c r="AQ150" t="s">
        <v>348</v>
      </c>
      <c r="AR150" t="s">
        <v>348</v>
      </c>
      <c r="AS150" t="s">
        <v>348</v>
      </c>
      <c r="AT150" t="s">
        <v>348</v>
      </c>
      <c r="AU150" t="s">
        <v>348</v>
      </c>
      <c r="AV150" t="s">
        <v>348</v>
      </c>
      <c r="AW150" t="s">
        <v>348</v>
      </c>
      <c r="AX150" t="s">
        <v>348</v>
      </c>
      <c r="AY150" t="s">
        <v>348</v>
      </c>
      <c r="AZ150" t="s">
        <v>348</v>
      </c>
      <c r="BA150" t="s">
        <v>348</v>
      </c>
      <c r="BB150" t="s">
        <v>348</v>
      </c>
      <c r="BC150" t="s">
        <v>348</v>
      </c>
      <c r="BD150" t="s">
        <v>348</v>
      </c>
      <c r="BE150" t="s">
        <v>348</v>
      </c>
      <c r="BF150" t="s">
        <v>348</v>
      </c>
      <c r="BG150" t="s">
        <v>348</v>
      </c>
      <c r="BH150" t="s">
        <v>348</v>
      </c>
      <c r="BI150" t="s">
        <v>348</v>
      </c>
      <c r="BJ150" t="s">
        <v>348</v>
      </c>
      <c r="BK150" t="s">
        <v>348</v>
      </c>
      <c r="BL150" t="s">
        <v>348</v>
      </c>
      <c r="BM150" t="s">
        <v>348</v>
      </c>
      <c r="BN150" t="s">
        <v>348</v>
      </c>
      <c r="BO150" t="s">
        <v>348</v>
      </c>
      <c r="BP150" t="s">
        <v>348</v>
      </c>
      <c r="BQ150" t="s">
        <v>348</v>
      </c>
      <c r="BR150" t="s">
        <v>659</v>
      </c>
      <c r="BS150" t="s">
        <v>348</v>
      </c>
      <c r="BT150" t="s">
        <v>348</v>
      </c>
      <c r="BU150" t="s">
        <v>348</v>
      </c>
      <c r="BV150" t="s">
        <v>348</v>
      </c>
      <c r="BW150" t="s">
        <v>348</v>
      </c>
      <c r="BX150" t="s">
        <v>348</v>
      </c>
      <c r="BY150" t="s">
        <v>348</v>
      </c>
      <c r="BZ150" t="s">
        <v>348</v>
      </c>
      <c r="CA150" t="s">
        <v>348</v>
      </c>
      <c r="CB150" t="s">
        <v>348</v>
      </c>
      <c r="CC150" t="s">
        <v>348</v>
      </c>
      <c r="CD150" t="s">
        <v>659</v>
      </c>
      <c r="CE150" t="s">
        <v>348</v>
      </c>
      <c r="CF150" t="s">
        <v>348</v>
      </c>
      <c r="CG150" t="s">
        <v>659</v>
      </c>
      <c r="CH150" t="s">
        <v>659</v>
      </c>
      <c r="CI150" t="s">
        <v>659</v>
      </c>
      <c r="CJ150" t="s">
        <v>348</v>
      </c>
      <c r="CK150" t="s">
        <v>659</v>
      </c>
      <c r="CL150" t="s">
        <v>659</v>
      </c>
      <c r="CM150" t="s">
        <v>659</v>
      </c>
      <c r="CN150" t="s">
        <v>659</v>
      </c>
      <c r="CO150" t="s">
        <v>659</v>
      </c>
      <c r="CP150" t="s">
        <v>348</v>
      </c>
      <c r="CQ150" t="s">
        <v>659</v>
      </c>
    </row>
    <row r="151" spans="1:95">
      <c r="A151" s="360" t="s">
        <v>1134</v>
      </c>
      <c r="B151" s="38" t="s">
        <v>277</v>
      </c>
      <c r="C151" t="s">
        <v>348</v>
      </c>
      <c r="D151" t="s">
        <v>348</v>
      </c>
      <c r="E151" t="s">
        <v>348</v>
      </c>
      <c r="F151" t="s">
        <v>348</v>
      </c>
      <c r="G151" t="s">
        <v>348</v>
      </c>
      <c r="H151" t="s">
        <v>348</v>
      </c>
      <c r="I151" t="s">
        <v>348</v>
      </c>
      <c r="J151" t="s">
        <v>348</v>
      </c>
      <c r="K151" t="s">
        <v>348</v>
      </c>
      <c r="L151" t="s">
        <v>348</v>
      </c>
      <c r="M151" t="s">
        <v>348</v>
      </c>
      <c r="N151" t="s">
        <v>348</v>
      </c>
      <c r="O151" t="s">
        <v>348</v>
      </c>
      <c r="P151" t="s">
        <v>348</v>
      </c>
      <c r="Q151" t="s">
        <v>348</v>
      </c>
      <c r="R151" t="s">
        <v>348</v>
      </c>
      <c r="S151" t="s">
        <v>348</v>
      </c>
      <c r="T151" t="s">
        <v>348</v>
      </c>
      <c r="U151" t="s">
        <v>348</v>
      </c>
      <c r="V151" t="s">
        <v>348</v>
      </c>
      <c r="W151" t="s">
        <v>348</v>
      </c>
      <c r="X151" t="s">
        <v>348</v>
      </c>
      <c r="Y151" t="s">
        <v>348</v>
      </c>
      <c r="Z151" t="s">
        <v>348</v>
      </c>
      <c r="AA151" t="s">
        <v>348</v>
      </c>
      <c r="AB151" t="s">
        <v>348</v>
      </c>
      <c r="AC151" t="s">
        <v>348</v>
      </c>
      <c r="AD151" t="s">
        <v>348</v>
      </c>
      <c r="AE151" t="s">
        <v>348</v>
      </c>
      <c r="AF151" t="s">
        <v>348</v>
      </c>
      <c r="AG151" t="s">
        <v>348</v>
      </c>
      <c r="AH151" t="s">
        <v>348</v>
      </c>
      <c r="AI151" t="s">
        <v>348</v>
      </c>
      <c r="AJ151" t="s">
        <v>348</v>
      </c>
      <c r="AK151" t="s">
        <v>348</v>
      </c>
      <c r="AL151" t="s">
        <v>348</v>
      </c>
      <c r="AM151" t="s">
        <v>348</v>
      </c>
      <c r="AN151" t="s">
        <v>348</v>
      </c>
      <c r="AO151" t="s">
        <v>348</v>
      </c>
      <c r="AP151" t="s">
        <v>348</v>
      </c>
      <c r="AQ151" t="s">
        <v>348</v>
      </c>
      <c r="AR151" t="s">
        <v>348</v>
      </c>
      <c r="AS151" t="s">
        <v>348</v>
      </c>
      <c r="AT151" t="s">
        <v>348</v>
      </c>
      <c r="AU151" t="s">
        <v>348</v>
      </c>
      <c r="AV151" t="s">
        <v>348</v>
      </c>
      <c r="AW151" t="s">
        <v>348</v>
      </c>
      <c r="AX151" t="s">
        <v>348</v>
      </c>
      <c r="AY151" t="s">
        <v>348</v>
      </c>
      <c r="AZ151" t="s">
        <v>348</v>
      </c>
      <c r="BA151" t="s">
        <v>348</v>
      </c>
      <c r="BB151" t="s">
        <v>348</v>
      </c>
      <c r="BC151" t="s">
        <v>348</v>
      </c>
      <c r="BD151" t="s">
        <v>348</v>
      </c>
      <c r="BE151" t="s">
        <v>348</v>
      </c>
      <c r="BF151" t="s">
        <v>348</v>
      </c>
      <c r="BG151" t="s">
        <v>348</v>
      </c>
      <c r="BH151" t="s">
        <v>348</v>
      </c>
      <c r="BI151" t="s">
        <v>348</v>
      </c>
      <c r="BJ151" t="s">
        <v>348</v>
      </c>
      <c r="BK151" t="s">
        <v>348</v>
      </c>
      <c r="BL151" t="s">
        <v>348</v>
      </c>
      <c r="BM151" t="s">
        <v>348</v>
      </c>
      <c r="BN151" t="s">
        <v>348</v>
      </c>
      <c r="BO151" t="s">
        <v>348</v>
      </c>
      <c r="BP151" t="s">
        <v>348</v>
      </c>
      <c r="BQ151" t="s">
        <v>348</v>
      </c>
      <c r="BR151" t="s">
        <v>659</v>
      </c>
      <c r="BS151" t="s">
        <v>348</v>
      </c>
      <c r="BT151" t="s">
        <v>348</v>
      </c>
      <c r="BU151" t="s">
        <v>348</v>
      </c>
      <c r="BV151" t="s">
        <v>348</v>
      </c>
      <c r="BW151" t="s">
        <v>348</v>
      </c>
      <c r="BX151" t="s">
        <v>348</v>
      </c>
      <c r="BY151" t="s">
        <v>348</v>
      </c>
      <c r="BZ151" t="s">
        <v>348</v>
      </c>
      <c r="CA151" t="s">
        <v>348</v>
      </c>
      <c r="CB151" t="s">
        <v>348</v>
      </c>
      <c r="CC151" t="s">
        <v>348</v>
      </c>
      <c r="CD151" t="s">
        <v>659</v>
      </c>
      <c r="CE151" t="s">
        <v>348</v>
      </c>
      <c r="CF151" t="s">
        <v>348</v>
      </c>
      <c r="CG151" t="s">
        <v>659</v>
      </c>
      <c r="CH151" t="s">
        <v>659</v>
      </c>
      <c r="CI151" t="s">
        <v>659</v>
      </c>
      <c r="CJ151" t="s">
        <v>348</v>
      </c>
      <c r="CK151" t="s">
        <v>659</v>
      </c>
      <c r="CL151" t="s">
        <v>659</v>
      </c>
      <c r="CM151" t="s">
        <v>659</v>
      </c>
      <c r="CN151" t="s">
        <v>659</v>
      </c>
      <c r="CO151" t="s">
        <v>659</v>
      </c>
      <c r="CP151" t="s">
        <v>348</v>
      </c>
      <c r="CQ151" t="s">
        <v>659</v>
      </c>
    </row>
    <row r="152" spans="1:95">
      <c r="A152" s="360" t="s">
        <v>1135</v>
      </c>
      <c r="B152" s="38" t="s">
        <v>278</v>
      </c>
      <c r="C152" t="s">
        <v>348</v>
      </c>
      <c r="D152" t="s">
        <v>348</v>
      </c>
      <c r="E152" t="s">
        <v>348</v>
      </c>
      <c r="F152" t="s">
        <v>348</v>
      </c>
      <c r="G152" t="s">
        <v>348</v>
      </c>
      <c r="H152" t="s">
        <v>348</v>
      </c>
      <c r="I152" t="s">
        <v>348</v>
      </c>
      <c r="J152" t="s">
        <v>348</v>
      </c>
      <c r="K152" t="s">
        <v>348</v>
      </c>
      <c r="L152" t="s">
        <v>348</v>
      </c>
      <c r="M152" t="s">
        <v>348</v>
      </c>
      <c r="N152" t="s">
        <v>348</v>
      </c>
      <c r="O152" t="s">
        <v>348</v>
      </c>
      <c r="P152" t="s">
        <v>348</v>
      </c>
      <c r="Q152" t="s">
        <v>348</v>
      </c>
      <c r="R152" t="s">
        <v>348</v>
      </c>
      <c r="S152" t="s">
        <v>348</v>
      </c>
      <c r="T152" t="s">
        <v>348</v>
      </c>
      <c r="U152" t="s">
        <v>348</v>
      </c>
      <c r="V152" t="s">
        <v>348</v>
      </c>
      <c r="W152" t="s">
        <v>348</v>
      </c>
      <c r="X152" t="s">
        <v>348</v>
      </c>
      <c r="Y152" t="s">
        <v>348</v>
      </c>
      <c r="Z152" t="s">
        <v>348</v>
      </c>
      <c r="AA152" t="s">
        <v>348</v>
      </c>
      <c r="AB152" t="s">
        <v>348</v>
      </c>
      <c r="AC152" t="s">
        <v>348</v>
      </c>
      <c r="AD152" t="s">
        <v>348</v>
      </c>
      <c r="AE152" t="s">
        <v>348</v>
      </c>
      <c r="AF152" t="s">
        <v>348</v>
      </c>
      <c r="AG152" t="s">
        <v>348</v>
      </c>
      <c r="AH152" t="s">
        <v>348</v>
      </c>
      <c r="AI152" t="s">
        <v>348</v>
      </c>
      <c r="AJ152" t="s">
        <v>348</v>
      </c>
      <c r="AK152" t="s">
        <v>348</v>
      </c>
      <c r="AL152" t="s">
        <v>348</v>
      </c>
      <c r="AM152" t="s">
        <v>348</v>
      </c>
      <c r="AN152" t="s">
        <v>348</v>
      </c>
      <c r="AO152" t="s">
        <v>348</v>
      </c>
      <c r="AP152" t="s">
        <v>348</v>
      </c>
      <c r="AQ152" t="s">
        <v>348</v>
      </c>
      <c r="AR152" t="s">
        <v>348</v>
      </c>
      <c r="AS152" t="s">
        <v>348</v>
      </c>
      <c r="AT152" t="s">
        <v>348</v>
      </c>
      <c r="AU152" t="s">
        <v>348</v>
      </c>
      <c r="AV152" t="s">
        <v>348</v>
      </c>
      <c r="AW152" t="s">
        <v>348</v>
      </c>
      <c r="AX152" t="s">
        <v>348</v>
      </c>
      <c r="AY152" t="s">
        <v>348</v>
      </c>
      <c r="AZ152" t="s">
        <v>348</v>
      </c>
      <c r="BA152" t="s">
        <v>348</v>
      </c>
      <c r="BB152" t="s">
        <v>348</v>
      </c>
      <c r="BC152" t="s">
        <v>348</v>
      </c>
      <c r="BD152" t="s">
        <v>348</v>
      </c>
      <c r="BE152" t="s">
        <v>348</v>
      </c>
      <c r="BF152" t="s">
        <v>348</v>
      </c>
      <c r="BG152" t="s">
        <v>348</v>
      </c>
      <c r="BH152" t="s">
        <v>348</v>
      </c>
      <c r="BI152" t="s">
        <v>348</v>
      </c>
      <c r="BJ152" t="s">
        <v>348</v>
      </c>
      <c r="BK152" t="s">
        <v>348</v>
      </c>
      <c r="BL152" t="s">
        <v>348</v>
      </c>
      <c r="BM152" t="s">
        <v>348</v>
      </c>
      <c r="BN152" t="s">
        <v>348</v>
      </c>
      <c r="BO152" t="s">
        <v>348</v>
      </c>
      <c r="BP152" t="s">
        <v>348</v>
      </c>
      <c r="BQ152" t="s">
        <v>348</v>
      </c>
      <c r="BR152" t="s">
        <v>659</v>
      </c>
      <c r="BS152" t="s">
        <v>348</v>
      </c>
      <c r="BT152" t="s">
        <v>348</v>
      </c>
      <c r="BU152" t="s">
        <v>348</v>
      </c>
      <c r="BV152" t="s">
        <v>348</v>
      </c>
      <c r="BW152" t="s">
        <v>348</v>
      </c>
      <c r="BX152" t="s">
        <v>348</v>
      </c>
      <c r="BY152" t="s">
        <v>348</v>
      </c>
      <c r="BZ152" t="s">
        <v>348</v>
      </c>
      <c r="CA152" t="s">
        <v>348</v>
      </c>
      <c r="CB152" t="s">
        <v>348</v>
      </c>
      <c r="CC152" t="s">
        <v>348</v>
      </c>
      <c r="CD152" t="s">
        <v>659</v>
      </c>
      <c r="CE152" t="s">
        <v>348</v>
      </c>
      <c r="CF152" t="s">
        <v>348</v>
      </c>
      <c r="CG152" t="s">
        <v>659</v>
      </c>
      <c r="CH152" t="s">
        <v>659</v>
      </c>
      <c r="CI152" t="s">
        <v>659</v>
      </c>
      <c r="CJ152" t="s">
        <v>348</v>
      </c>
      <c r="CK152" t="s">
        <v>659</v>
      </c>
      <c r="CL152" t="s">
        <v>659</v>
      </c>
      <c r="CM152" t="s">
        <v>659</v>
      </c>
      <c r="CN152" t="s">
        <v>659</v>
      </c>
      <c r="CO152" t="s">
        <v>659</v>
      </c>
      <c r="CP152" t="s">
        <v>348</v>
      </c>
      <c r="CQ152" t="s">
        <v>659</v>
      </c>
    </row>
    <row r="153" spans="1:95">
      <c r="A153" s="360" t="s">
        <v>1136</v>
      </c>
      <c r="B153" s="38" t="s">
        <v>279</v>
      </c>
      <c r="C153" t="s">
        <v>348</v>
      </c>
      <c r="D153" t="s">
        <v>348</v>
      </c>
      <c r="E153" t="s">
        <v>348</v>
      </c>
      <c r="F153" t="s">
        <v>348</v>
      </c>
      <c r="G153" t="s">
        <v>348</v>
      </c>
      <c r="H153" t="s">
        <v>348</v>
      </c>
      <c r="I153" t="s">
        <v>348</v>
      </c>
      <c r="J153" t="s">
        <v>348</v>
      </c>
      <c r="K153" t="s">
        <v>348</v>
      </c>
      <c r="L153" t="s">
        <v>348</v>
      </c>
      <c r="M153" t="s">
        <v>348</v>
      </c>
      <c r="N153" t="s">
        <v>348</v>
      </c>
      <c r="O153" t="s">
        <v>348</v>
      </c>
      <c r="P153" t="s">
        <v>348</v>
      </c>
      <c r="Q153" t="s">
        <v>348</v>
      </c>
      <c r="R153" t="s">
        <v>348</v>
      </c>
      <c r="S153" t="s">
        <v>348</v>
      </c>
      <c r="T153" t="s">
        <v>348</v>
      </c>
      <c r="U153" t="s">
        <v>348</v>
      </c>
      <c r="V153" t="s">
        <v>348</v>
      </c>
      <c r="W153" t="s">
        <v>348</v>
      </c>
      <c r="X153" t="s">
        <v>348</v>
      </c>
      <c r="Y153" t="s">
        <v>348</v>
      </c>
      <c r="Z153" t="s">
        <v>348</v>
      </c>
      <c r="AA153" t="s">
        <v>348</v>
      </c>
      <c r="AB153" t="s">
        <v>348</v>
      </c>
      <c r="AC153" t="s">
        <v>348</v>
      </c>
      <c r="AD153" t="s">
        <v>348</v>
      </c>
      <c r="AE153" t="s">
        <v>348</v>
      </c>
      <c r="AF153" t="s">
        <v>348</v>
      </c>
      <c r="AG153" t="s">
        <v>348</v>
      </c>
      <c r="AH153" t="s">
        <v>348</v>
      </c>
      <c r="AI153" t="s">
        <v>348</v>
      </c>
      <c r="AJ153" t="s">
        <v>348</v>
      </c>
      <c r="AK153" t="s">
        <v>348</v>
      </c>
      <c r="AL153" t="s">
        <v>348</v>
      </c>
      <c r="AM153" t="s">
        <v>348</v>
      </c>
      <c r="AN153" t="s">
        <v>348</v>
      </c>
      <c r="AO153" t="s">
        <v>348</v>
      </c>
      <c r="AP153" t="s">
        <v>348</v>
      </c>
      <c r="AQ153" t="s">
        <v>348</v>
      </c>
      <c r="AR153" t="s">
        <v>348</v>
      </c>
      <c r="AS153" t="s">
        <v>348</v>
      </c>
      <c r="AT153" t="s">
        <v>348</v>
      </c>
      <c r="AU153" t="s">
        <v>348</v>
      </c>
      <c r="AV153" t="s">
        <v>348</v>
      </c>
      <c r="AW153" t="s">
        <v>348</v>
      </c>
      <c r="AX153" t="s">
        <v>348</v>
      </c>
      <c r="AY153" t="s">
        <v>348</v>
      </c>
      <c r="AZ153" t="s">
        <v>348</v>
      </c>
      <c r="BA153" t="s">
        <v>348</v>
      </c>
      <c r="BB153" t="s">
        <v>348</v>
      </c>
      <c r="BC153" t="s">
        <v>348</v>
      </c>
      <c r="BD153" t="s">
        <v>348</v>
      </c>
      <c r="BE153" t="s">
        <v>348</v>
      </c>
      <c r="BF153" t="s">
        <v>348</v>
      </c>
      <c r="BG153" t="s">
        <v>348</v>
      </c>
      <c r="BH153" t="s">
        <v>348</v>
      </c>
      <c r="BI153" t="s">
        <v>348</v>
      </c>
      <c r="BJ153" t="s">
        <v>348</v>
      </c>
      <c r="BK153" t="s">
        <v>348</v>
      </c>
      <c r="BL153" t="s">
        <v>348</v>
      </c>
      <c r="BM153" t="s">
        <v>348</v>
      </c>
      <c r="BN153" t="s">
        <v>348</v>
      </c>
      <c r="BO153" t="s">
        <v>348</v>
      </c>
      <c r="BP153" t="s">
        <v>348</v>
      </c>
      <c r="BQ153" t="s">
        <v>348</v>
      </c>
      <c r="BR153" t="s">
        <v>659</v>
      </c>
      <c r="BS153" t="s">
        <v>348</v>
      </c>
      <c r="BT153" t="s">
        <v>348</v>
      </c>
      <c r="BU153" t="s">
        <v>348</v>
      </c>
      <c r="BV153" t="s">
        <v>348</v>
      </c>
      <c r="BW153" t="s">
        <v>348</v>
      </c>
      <c r="BX153" t="s">
        <v>348</v>
      </c>
      <c r="BY153" t="s">
        <v>348</v>
      </c>
      <c r="BZ153" t="s">
        <v>348</v>
      </c>
      <c r="CA153" t="s">
        <v>348</v>
      </c>
      <c r="CB153" t="s">
        <v>348</v>
      </c>
      <c r="CC153" t="s">
        <v>348</v>
      </c>
      <c r="CD153" t="s">
        <v>659</v>
      </c>
      <c r="CE153" t="s">
        <v>348</v>
      </c>
      <c r="CF153" t="s">
        <v>348</v>
      </c>
      <c r="CG153" t="s">
        <v>659</v>
      </c>
      <c r="CH153" t="s">
        <v>659</v>
      </c>
      <c r="CI153" t="s">
        <v>659</v>
      </c>
      <c r="CJ153" t="s">
        <v>348</v>
      </c>
      <c r="CK153" t="s">
        <v>659</v>
      </c>
      <c r="CL153" t="s">
        <v>659</v>
      </c>
      <c r="CM153" t="s">
        <v>659</v>
      </c>
      <c r="CN153" t="s">
        <v>659</v>
      </c>
      <c r="CO153" t="s">
        <v>659</v>
      </c>
      <c r="CP153" t="s">
        <v>348</v>
      </c>
      <c r="CQ153" t="s">
        <v>659</v>
      </c>
    </row>
    <row r="154" spans="1:95">
      <c r="A154" s="360" t="s">
        <v>1137</v>
      </c>
      <c r="B154" s="38" t="s">
        <v>280</v>
      </c>
      <c r="C154" t="s">
        <v>348</v>
      </c>
      <c r="D154" t="s">
        <v>348</v>
      </c>
      <c r="E154" t="s">
        <v>348</v>
      </c>
      <c r="F154" t="s">
        <v>348</v>
      </c>
      <c r="G154" t="s">
        <v>348</v>
      </c>
      <c r="H154" t="s">
        <v>348</v>
      </c>
      <c r="I154" t="s">
        <v>348</v>
      </c>
      <c r="J154" t="s">
        <v>348</v>
      </c>
      <c r="K154" t="s">
        <v>348</v>
      </c>
      <c r="L154" t="s">
        <v>348</v>
      </c>
      <c r="M154" t="s">
        <v>348</v>
      </c>
      <c r="N154" t="s">
        <v>348</v>
      </c>
      <c r="O154" t="s">
        <v>348</v>
      </c>
      <c r="P154" t="s">
        <v>348</v>
      </c>
      <c r="Q154" t="s">
        <v>348</v>
      </c>
      <c r="R154" t="s">
        <v>348</v>
      </c>
      <c r="S154" t="s">
        <v>348</v>
      </c>
      <c r="T154" t="s">
        <v>348</v>
      </c>
      <c r="U154" t="s">
        <v>348</v>
      </c>
      <c r="V154" t="s">
        <v>348</v>
      </c>
      <c r="W154" t="s">
        <v>348</v>
      </c>
      <c r="X154" t="s">
        <v>348</v>
      </c>
      <c r="Y154" t="s">
        <v>348</v>
      </c>
      <c r="Z154" t="s">
        <v>348</v>
      </c>
      <c r="AA154" t="s">
        <v>348</v>
      </c>
      <c r="AB154" t="s">
        <v>348</v>
      </c>
      <c r="AC154" t="s">
        <v>348</v>
      </c>
      <c r="AD154" t="s">
        <v>348</v>
      </c>
      <c r="AE154" t="s">
        <v>348</v>
      </c>
      <c r="AF154" t="s">
        <v>348</v>
      </c>
      <c r="AG154" t="s">
        <v>348</v>
      </c>
      <c r="AH154" t="s">
        <v>348</v>
      </c>
      <c r="AI154" t="s">
        <v>348</v>
      </c>
      <c r="AJ154" t="s">
        <v>348</v>
      </c>
      <c r="AK154" t="s">
        <v>348</v>
      </c>
      <c r="AL154" t="s">
        <v>348</v>
      </c>
      <c r="AM154" t="s">
        <v>348</v>
      </c>
      <c r="AN154" t="s">
        <v>348</v>
      </c>
      <c r="AO154" t="s">
        <v>348</v>
      </c>
      <c r="AP154" t="s">
        <v>348</v>
      </c>
      <c r="AQ154" t="s">
        <v>348</v>
      </c>
      <c r="AR154" t="s">
        <v>348</v>
      </c>
      <c r="AS154" t="s">
        <v>348</v>
      </c>
      <c r="AT154" t="s">
        <v>348</v>
      </c>
      <c r="AU154" t="s">
        <v>348</v>
      </c>
      <c r="AV154" t="s">
        <v>348</v>
      </c>
      <c r="AW154" t="s">
        <v>348</v>
      </c>
      <c r="AX154" t="s">
        <v>348</v>
      </c>
      <c r="AY154" t="s">
        <v>348</v>
      </c>
      <c r="AZ154" t="s">
        <v>348</v>
      </c>
      <c r="BA154" t="s">
        <v>348</v>
      </c>
      <c r="BB154" t="s">
        <v>348</v>
      </c>
      <c r="BC154" t="s">
        <v>348</v>
      </c>
      <c r="BD154" t="s">
        <v>348</v>
      </c>
      <c r="BE154" t="s">
        <v>348</v>
      </c>
      <c r="BF154" t="s">
        <v>348</v>
      </c>
      <c r="BG154" t="s">
        <v>348</v>
      </c>
      <c r="BH154" t="s">
        <v>348</v>
      </c>
      <c r="BI154" t="s">
        <v>348</v>
      </c>
      <c r="BJ154" t="s">
        <v>348</v>
      </c>
      <c r="BK154" t="s">
        <v>348</v>
      </c>
      <c r="BL154" t="s">
        <v>348</v>
      </c>
      <c r="BM154" t="s">
        <v>348</v>
      </c>
      <c r="BN154" t="s">
        <v>348</v>
      </c>
      <c r="BO154" t="s">
        <v>348</v>
      </c>
      <c r="BP154" t="s">
        <v>348</v>
      </c>
      <c r="BQ154" t="s">
        <v>348</v>
      </c>
      <c r="BR154" t="s">
        <v>659</v>
      </c>
      <c r="BS154" t="s">
        <v>348</v>
      </c>
      <c r="BT154" t="s">
        <v>348</v>
      </c>
      <c r="BU154" t="s">
        <v>348</v>
      </c>
      <c r="BV154" t="s">
        <v>348</v>
      </c>
      <c r="BW154" t="s">
        <v>348</v>
      </c>
      <c r="BX154" t="s">
        <v>348</v>
      </c>
      <c r="BY154" t="s">
        <v>348</v>
      </c>
      <c r="BZ154" t="s">
        <v>348</v>
      </c>
      <c r="CA154" t="s">
        <v>348</v>
      </c>
      <c r="CB154" t="s">
        <v>348</v>
      </c>
      <c r="CC154" t="s">
        <v>348</v>
      </c>
      <c r="CD154" t="s">
        <v>659</v>
      </c>
      <c r="CE154" t="s">
        <v>348</v>
      </c>
      <c r="CF154" t="s">
        <v>348</v>
      </c>
      <c r="CG154" t="s">
        <v>659</v>
      </c>
      <c r="CH154" t="s">
        <v>659</v>
      </c>
      <c r="CI154" t="s">
        <v>659</v>
      </c>
      <c r="CJ154" t="s">
        <v>348</v>
      </c>
      <c r="CK154" t="s">
        <v>659</v>
      </c>
      <c r="CL154" t="s">
        <v>659</v>
      </c>
      <c r="CM154" t="s">
        <v>659</v>
      </c>
      <c r="CN154" t="s">
        <v>659</v>
      </c>
      <c r="CO154" t="s">
        <v>659</v>
      </c>
      <c r="CP154" t="s">
        <v>348</v>
      </c>
      <c r="CQ154" t="s">
        <v>659</v>
      </c>
    </row>
    <row r="155" spans="1:95">
      <c r="A155" s="360" t="s">
        <v>1138</v>
      </c>
      <c r="B155" s="38" t="s">
        <v>374</v>
      </c>
      <c r="C155" t="s">
        <v>348</v>
      </c>
      <c r="D155" t="s">
        <v>348</v>
      </c>
      <c r="E155" t="s">
        <v>348</v>
      </c>
      <c r="F155" t="s">
        <v>348</v>
      </c>
      <c r="G155" t="s">
        <v>348</v>
      </c>
      <c r="H155" t="s">
        <v>348</v>
      </c>
      <c r="I155" t="s">
        <v>348</v>
      </c>
      <c r="J155" t="s">
        <v>348</v>
      </c>
      <c r="K155" t="s">
        <v>348</v>
      </c>
      <c r="L155" t="s">
        <v>348</v>
      </c>
      <c r="M155" t="s">
        <v>348</v>
      </c>
      <c r="N155" t="s">
        <v>348</v>
      </c>
      <c r="O155" t="s">
        <v>348</v>
      </c>
      <c r="P155" t="s">
        <v>348</v>
      </c>
      <c r="Q155" t="s">
        <v>348</v>
      </c>
      <c r="R155" t="s">
        <v>348</v>
      </c>
      <c r="S155" t="s">
        <v>348</v>
      </c>
      <c r="T155" t="s">
        <v>348</v>
      </c>
      <c r="U155" t="s">
        <v>348</v>
      </c>
      <c r="V155" t="s">
        <v>348</v>
      </c>
      <c r="W155" t="s">
        <v>348</v>
      </c>
      <c r="X155" t="s">
        <v>348</v>
      </c>
      <c r="Y155" t="s">
        <v>348</v>
      </c>
      <c r="Z155" t="s">
        <v>348</v>
      </c>
      <c r="AA155" t="s">
        <v>348</v>
      </c>
      <c r="AB155" t="s">
        <v>348</v>
      </c>
      <c r="AC155" t="s">
        <v>348</v>
      </c>
      <c r="AD155" t="s">
        <v>348</v>
      </c>
      <c r="AE155" t="s">
        <v>348</v>
      </c>
      <c r="AF155" t="s">
        <v>348</v>
      </c>
      <c r="AG155" t="s">
        <v>348</v>
      </c>
      <c r="AH155" t="s">
        <v>348</v>
      </c>
      <c r="AI155" t="s">
        <v>348</v>
      </c>
      <c r="AJ155" t="s">
        <v>348</v>
      </c>
      <c r="AK155" t="s">
        <v>348</v>
      </c>
      <c r="AL155" t="s">
        <v>348</v>
      </c>
      <c r="AM155" t="s">
        <v>348</v>
      </c>
      <c r="AN155" t="s">
        <v>348</v>
      </c>
      <c r="AO155" t="s">
        <v>348</v>
      </c>
      <c r="AP155" t="s">
        <v>348</v>
      </c>
      <c r="AQ155" t="s">
        <v>348</v>
      </c>
      <c r="AR155" t="s">
        <v>348</v>
      </c>
      <c r="AS155" t="s">
        <v>348</v>
      </c>
      <c r="AT155" t="s">
        <v>348</v>
      </c>
      <c r="AU155" t="s">
        <v>348</v>
      </c>
      <c r="AV155" t="s">
        <v>348</v>
      </c>
      <c r="AW155" t="s">
        <v>348</v>
      </c>
      <c r="AX155" t="s">
        <v>348</v>
      </c>
      <c r="AY155" t="s">
        <v>348</v>
      </c>
      <c r="AZ155" t="s">
        <v>348</v>
      </c>
      <c r="BA155" t="s">
        <v>348</v>
      </c>
      <c r="BB155" t="s">
        <v>348</v>
      </c>
      <c r="BC155" t="s">
        <v>348</v>
      </c>
      <c r="BD155" t="s">
        <v>348</v>
      </c>
      <c r="BE155" t="s">
        <v>348</v>
      </c>
      <c r="BF155" t="s">
        <v>348</v>
      </c>
      <c r="BG155" t="s">
        <v>348</v>
      </c>
      <c r="BH155" t="s">
        <v>348</v>
      </c>
      <c r="BI155" t="s">
        <v>348</v>
      </c>
      <c r="BJ155" t="s">
        <v>348</v>
      </c>
      <c r="BK155" t="s">
        <v>348</v>
      </c>
      <c r="BL155" t="s">
        <v>348</v>
      </c>
      <c r="BM155" t="s">
        <v>348</v>
      </c>
      <c r="BN155" t="s">
        <v>348</v>
      </c>
      <c r="BO155" t="s">
        <v>348</v>
      </c>
      <c r="BP155" t="s">
        <v>348</v>
      </c>
      <c r="BQ155" t="s">
        <v>348</v>
      </c>
      <c r="BR155" t="s">
        <v>659</v>
      </c>
      <c r="BS155" t="s">
        <v>348</v>
      </c>
      <c r="BT155" t="s">
        <v>348</v>
      </c>
      <c r="BU155" t="s">
        <v>348</v>
      </c>
      <c r="BV155" t="s">
        <v>348</v>
      </c>
      <c r="BW155" t="s">
        <v>348</v>
      </c>
      <c r="BX155" t="s">
        <v>348</v>
      </c>
      <c r="BY155" t="s">
        <v>348</v>
      </c>
      <c r="BZ155" t="s">
        <v>348</v>
      </c>
      <c r="CA155" t="s">
        <v>348</v>
      </c>
      <c r="CB155" t="s">
        <v>348</v>
      </c>
      <c r="CC155" t="s">
        <v>348</v>
      </c>
      <c r="CD155" t="s">
        <v>659</v>
      </c>
      <c r="CE155" t="s">
        <v>348</v>
      </c>
      <c r="CF155" t="s">
        <v>348</v>
      </c>
      <c r="CG155" t="s">
        <v>659</v>
      </c>
      <c r="CH155" t="s">
        <v>659</v>
      </c>
      <c r="CI155" t="s">
        <v>659</v>
      </c>
      <c r="CJ155" t="s">
        <v>348</v>
      </c>
      <c r="CK155" t="s">
        <v>659</v>
      </c>
      <c r="CL155" t="s">
        <v>659</v>
      </c>
      <c r="CM155" t="s">
        <v>659</v>
      </c>
      <c r="CN155" t="s">
        <v>659</v>
      </c>
      <c r="CO155" t="s">
        <v>659</v>
      </c>
      <c r="CP155" t="s">
        <v>348</v>
      </c>
      <c r="CQ155" t="s">
        <v>659</v>
      </c>
    </row>
    <row r="156" spans="1:95">
      <c r="A156" s="360" t="s">
        <v>1139</v>
      </c>
      <c r="B156" s="38" t="s">
        <v>283</v>
      </c>
      <c r="C156" t="s">
        <v>348</v>
      </c>
      <c r="D156" t="s">
        <v>348</v>
      </c>
      <c r="E156" t="s">
        <v>348</v>
      </c>
      <c r="F156" t="s">
        <v>348</v>
      </c>
      <c r="G156" t="s">
        <v>348</v>
      </c>
      <c r="H156" t="s">
        <v>348</v>
      </c>
      <c r="I156" t="s">
        <v>348</v>
      </c>
      <c r="J156" t="s">
        <v>348</v>
      </c>
      <c r="K156" t="s">
        <v>348</v>
      </c>
      <c r="L156" t="s">
        <v>348</v>
      </c>
      <c r="M156" t="s">
        <v>348</v>
      </c>
      <c r="N156" t="s">
        <v>348</v>
      </c>
      <c r="O156" t="s">
        <v>348</v>
      </c>
      <c r="P156" t="s">
        <v>348</v>
      </c>
      <c r="Q156" t="s">
        <v>348</v>
      </c>
      <c r="R156" t="s">
        <v>348</v>
      </c>
      <c r="S156" t="s">
        <v>348</v>
      </c>
      <c r="T156" t="s">
        <v>348</v>
      </c>
      <c r="U156" t="s">
        <v>348</v>
      </c>
      <c r="V156" t="s">
        <v>348</v>
      </c>
      <c r="W156" t="s">
        <v>348</v>
      </c>
      <c r="X156" t="s">
        <v>348</v>
      </c>
      <c r="Y156" t="s">
        <v>348</v>
      </c>
      <c r="Z156" t="s">
        <v>348</v>
      </c>
      <c r="AA156" t="s">
        <v>348</v>
      </c>
      <c r="AB156" t="s">
        <v>348</v>
      </c>
      <c r="AC156" t="s">
        <v>348</v>
      </c>
      <c r="AD156" t="s">
        <v>348</v>
      </c>
      <c r="AE156" t="s">
        <v>348</v>
      </c>
      <c r="AF156" t="s">
        <v>348</v>
      </c>
      <c r="AG156" t="s">
        <v>348</v>
      </c>
      <c r="AH156" t="s">
        <v>348</v>
      </c>
      <c r="AI156" t="s">
        <v>348</v>
      </c>
      <c r="AJ156" t="s">
        <v>348</v>
      </c>
      <c r="AK156" t="s">
        <v>348</v>
      </c>
      <c r="AL156" t="s">
        <v>348</v>
      </c>
      <c r="AM156" t="s">
        <v>348</v>
      </c>
      <c r="AN156" t="s">
        <v>348</v>
      </c>
      <c r="AO156" t="s">
        <v>348</v>
      </c>
      <c r="AP156" t="s">
        <v>348</v>
      </c>
      <c r="AQ156" t="s">
        <v>348</v>
      </c>
      <c r="AR156" t="s">
        <v>348</v>
      </c>
      <c r="AS156" t="s">
        <v>348</v>
      </c>
      <c r="AT156" t="s">
        <v>348</v>
      </c>
      <c r="AU156" t="s">
        <v>348</v>
      </c>
      <c r="AV156" t="s">
        <v>348</v>
      </c>
      <c r="AW156" t="s">
        <v>348</v>
      </c>
      <c r="AX156" t="s">
        <v>348</v>
      </c>
      <c r="AY156" t="s">
        <v>348</v>
      </c>
      <c r="AZ156" t="s">
        <v>348</v>
      </c>
      <c r="BA156" t="s">
        <v>348</v>
      </c>
      <c r="BB156" t="s">
        <v>348</v>
      </c>
      <c r="BC156" t="s">
        <v>348</v>
      </c>
      <c r="BD156" t="s">
        <v>348</v>
      </c>
      <c r="BE156" t="s">
        <v>348</v>
      </c>
      <c r="BF156" t="s">
        <v>348</v>
      </c>
      <c r="BG156" t="s">
        <v>348</v>
      </c>
      <c r="BH156" t="s">
        <v>348</v>
      </c>
      <c r="BI156" t="s">
        <v>348</v>
      </c>
      <c r="BJ156" t="s">
        <v>348</v>
      </c>
      <c r="BK156" t="s">
        <v>348</v>
      </c>
      <c r="BL156" t="s">
        <v>348</v>
      </c>
      <c r="BM156" t="s">
        <v>348</v>
      </c>
      <c r="BN156" t="s">
        <v>348</v>
      </c>
      <c r="BO156" t="s">
        <v>348</v>
      </c>
      <c r="BP156" t="s">
        <v>348</v>
      </c>
      <c r="BQ156" t="s">
        <v>348</v>
      </c>
      <c r="BR156" t="s">
        <v>659</v>
      </c>
      <c r="BS156" t="s">
        <v>348</v>
      </c>
      <c r="BT156" t="s">
        <v>348</v>
      </c>
      <c r="BU156" t="s">
        <v>348</v>
      </c>
      <c r="BV156" t="s">
        <v>348</v>
      </c>
      <c r="BW156" t="s">
        <v>348</v>
      </c>
      <c r="BX156" t="s">
        <v>348</v>
      </c>
      <c r="BY156" t="s">
        <v>348</v>
      </c>
      <c r="BZ156" t="s">
        <v>348</v>
      </c>
      <c r="CA156" t="s">
        <v>348</v>
      </c>
      <c r="CB156" t="s">
        <v>348</v>
      </c>
      <c r="CC156" t="s">
        <v>348</v>
      </c>
      <c r="CD156" t="s">
        <v>659</v>
      </c>
      <c r="CE156" t="s">
        <v>348</v>
      </c>
      <c r="CF156" t="s">
        <v>348</v>
      </c>
      <c r="CG156" t="s">
        <v>659</v>
      </c>
      <c r="CH156" t="s">
        <v>659</v>
      </c>
      <c r="CI156" t="s">
        <v>659</v>
      </c>
      <c r="CJ156" t="s">
        <v>348</v>
      </c>
      <c r="CK156" t="s">
        <v>659</v>
      </c>
      <c r="CL156" t="s">
        <v>659</v>
      </c>
      <c r="CM156" t="s">
        <v>659</v>
      </c>
      <c r="CN156" t="s">
        <v>659</v>
      </c>
      <c r="CO156" t="s">
        <v>659</v>
      </c>
      <c r="CP156" t="s">
        <v>348</v>
      </c>
      <c r="CQ156" t="s">
        <v>659</v>
      </c>
    </row>
    <row r="157" spans="1:95">
      <c r="A157" s="360" t="s">
        <v>1140</v>
      </c>
      <c r="B157" s="38" t="s">
        <v>284</v>
      </c>
      <c r="C157" t="s">
        <v>348</v>
      </c>
      <c r="D157" t="s">
        <v>348</v>
      </c>
      <c r="E157" t="s">
        <v>348</v>
      </c>
      <c r="F157" t="s">
        <v>348</v>
      </c>
      <c r="G157" t="s">
        <v>348</v>
      </c>
      <c r="H157" t="s">
        <v>348</v>
      </c>
      <c r="I157" t="s">
        <v>348</v>
      </c>
      <c r="J157" t="s">
        <v>348</v>
      </c>
      <c r="K157" t="s">
        <v>348</v>
      </c>
      <c r="L157" t="s">
        <v>348</v>
      </c>
      <c r="M157" t="s">
        <v>348</v>
      </c>
      <c r="N157" t="s">
        <v>348</v>
      </c>
      <c r="O157" t="s">
        <v>348</v>
      </c>
      <c r="P157" t="s">
        <v>348</v>
      </c>
      <c r="Q157" t="s">
        <v>348</v>
      </c>
      <c r="R157" t="s">
        <v>348</v>
      </c>
      <c r="S157" t="s">
        <v>348</v>
      </c>
      <c r="T157" t="s">
        <v>348</v>
      </c>
      <c r="U157" t="s">
        <v>348</v>
      </c>
      <c r="V157" t="s">
        <v>348</v>
      </c>
      <c r="W157" t="s">
        <v>348</v>
      </c>
      <c r="X157" t="s">
        <v>348</v>
      </c>
      <c r="Y157" t="s">
        <v>348</v>
      </c>
      <c r="Z157" t="s">
        <v>348</v>
      </c>
      <c r="AA157" t="s">
        <v>348</v>
      </c>
      <c r="AB157" t="s">
        <v>348</v>
      </c>
      <c r="AC157" t="s">
        <v>348</v>
      </c>
      <c r="AD157" t="s">
        <v>348</v>
      </c>
      <c r="AE157" t="s">
        <v>348</v>
      </c>
      <c r="AF157" t="s">
        <v>348</v>
      </c>
      <c r="AG157" t="s">
        <v>348</v>
      </c>
      <c r="AH157" t="s">
        <v>348</v>
      </c>
      <c r="AI157" t="s">
        <v>348</v>
      </c>
      <c r="AJ157" t="s">
        <v>348</v>
      </c>
      <c r="AK157" t="s">
        <v>348</v>
      </c>
      <c r="AL157" t="s">
        <v>348</v>
      </c>
      <c r="AM157" t="s">
        <v>348</v>
      </c>
      <c r="AN157" t="s">
        <v>348</v>
      </c>
      <c r="AO157" t="s">
        <v>348</v>
      </c>
      <c r="AP157" t="s">
        <v>348</v>
      </c>
      <c r="AQ157" t="s">
        <v>348</v>
      </c>
      <c r="AR157" t="s">
        <v>348</v>
      </c>
      <c r="AS157" t="s">
        <v>348</v>
      </c>
      <c r="AT157" t="s">
        <v>348</v>
      </c>
      <c r="AU157" t="s">
        <v>348</v>
      </c>
      <c r="AV157" t="s">
        <v>348</v>
      </c>
      <c r="AW157" t="s">
        <v>348</v>
      </c>
      <c r="AX157" t="s">
        <v>348</v>
      </c>
      <c r="AY157" t="s">
        <v>348</v>
      </c>
      <c r="AZ157" t="s">
        <v>348</v>
      </c>
      <c r="BA157" t="s">
        <v>348</v>
      </c>
      <c r="BB157" t="s">
        <v>348</v>
      </c>
      <c r="BC157" t="s">
        <v>348</v>
      </c>
      <c r="BD157" t="s">
        <v>348</v>
      </c>
      <c r="BE157" t="s">
        <v>348</v>
      </c>
      <c r="BF157" t="s">
        <v>348</v>
      </c>
      <c r="BG157" t="s">
        <v>348</v>
      </c>
      <c r="BH157" t="s">
        <v>348</v>
      </c>
      <c r="BI157" t="s">
        <v>348</v>
      </c>
      <c r="BJ157" t="s">
        <v>348</v>
      </c>
      <c r="BK157" t="s">
        <v>348</v>
      </c>
      <c r="BL157" t="s">
        <v>348</v>
      </c>
      <c r="BM157" t="s">
        <v>348</v>
      </c>
      <c r="BN157" t="s">
        <v>348</v>
      </c>
      <c r="BO157" t="s">
        <v>348</v>
      </c>
      <c r="BP157" t="s">
        <v>348</v>
      </c>
      <c r="BQ157" t="s">
        <v>348</v>
      </c>
      <c r="BR157" t="s">
        <v>659</v>
      </c>
      <c r="BS157" t="s">
        <v>348</v>
      </c>
      <c r="BT157" t="s">
        <v>348</v>
      </c>
      <c r="BU157" t="s">
        <v>348</v>
      </c>
      <c r="BV157" t="s">
        <v>348</v>
      </c>
      <c r="BW157" t="s">
        <v>348</v>
      </c>
      <c r="BX157" t="s">
        <v>348</v>
      </c>
      <c r="BY157" t="s">
        <v>348</v>
      </c>
      <c r="BZ157" t="s">
        <v>348</v>
      </c>
      <c r="CA157" t="s">
        <v>348</v>
      </c>
      <c r="CB157" t="s">
        <v>348</v>
      </c>
      <c r="CC157" t="s">
        <v>348</v>
      </c>
      <c r="CD157" t="s">
        <v>659</v>
      </c>
      <c r="CE157" t="s">
        <v>348</v>
      </c>
      <c r="CF157" t="s">
        <v>348</v>
      </c>
      <c r="CG157" t="s">
        <v>659</v>
      </c>
      <c r="CH157" t="s">
        <v>659</v>
      </c>
      <c r="CI157" t="s">
        <v>659</v>
      </c>
      <c r="CJ157" t="s">
        <v>348</v>
      </c>
      <c r="CK157" t="s">
        <v>659</v>
      </c>
      <c r="CL157" t="s">
        <v>659</v>
      </c>
      <c r="CM157" t="s">
        <v>659</v>
      </c>
      <c r="CN157" t="s">
        <v>659</v>
      </c>
      <c r="CO157" t="s">
        <v>659</v>
      </c>
      <c r="CP157" t="s">
        <v>348</v>
      </c>
      <c r="CQ157" t="s">
        <v>659</v>
      </c>
    </row>
    <row r="158" spans="1:95">
      <c r="A158" s="360" t="s">
        <v>1141</v>
      </c>
      <c r="B158" s="38" t="s">
        <v>285</v>
      </c>
      <c r="C158" t="s">
        <v>348</v>
      </c>
      <c r="D158" t="s">
        <v>348</v>
      </c>
      <c r="E158" t="s">
        <v>348</v>
      </c>
      <c r="F158" t="s">
        <v>348</v>
      </c>
      <c r="G158" t="s">
        <v>348</v>
      </c>
      <c r="H158" t="s">
        <v>348</v>
      </c>
      <c r="I158" t="s">
        <v>348</v>
      </c>
      <c r="J158" t="s">
        <v>348</v>
      </c>
      <c r="K158" t="s">
        <v>348</v>
      </c>
      <c r="L158" t="s">
        <v>348</v>
      </c>
      <c r="M158" t="s">
        <v>348</v>
      </c>
      <c r="N158" t="s">
        <v>348</v>
      </c>
      <c r="O158" t="s">
        <v>348</v>
      </c>
      <c r="P158" t="s">
        <v>348</v>
      </c>
      <c r="Q158" t="s">
        <v>348</v>
      </c>
      <c r="R158" t="s">
        <v>348</v>
      </c>
      <c r="S158" t="s">
        <v>348</v>
      </c>
      <c r="T158" t="s">
        <v>348</v>
      </c>
      <c r="U158" t="s">
        <v>348</v>
      </c>
      <c r="V158" t="s">
        <v>348</v>
      </c>
      <c r="W158" t="s">
        <v>348</v>
      </c>
      <c r="X158" t="s">
        <v>348</v>
      </c>
      <c r="Y158" t="s">
        <v>348</v>
      </c>
      <c r="Z158" t="s">
        <v>348</v>
      </c>
      <c r="AA158" t="s">
        <v>348</v>
      </c>
      <c r="AB158" t="s">
        <v>348</v>
      </c>
      <c r="AC158" t="s">
        <v>348</v>
      </c>
      <c r="AD158" t="s">
        <v>348</v>
      </c>
      <c r="AE158" t="s">
        <v>348</v>
      </c>
      <c r="AF158" t="s">
        <v>348</v>
      </c>
      <c r="AG158" t="s">
        <v>348</v>
      </c>
      <c r="AH158" t="s">
        <v>348</v>
      </c>
      <c r="AI158" t="s">
        <v>348</v>
      </c>
      <c r="AJ158" t="s">
        <v>348</v>
      </c>
      <c r="AK158" t="s">
        <v>348</v>
      </c>
      <c r="AL158" t="s">
        <v>348</v>
      </c>
      <c r="AM158" t="s">
        <v>348</v>
      </c>
      <c r="AN158" t="s">
        <v>348</v>
      </c>
      <c r="AO158" t="s">
        <v>348</v>
      </c>
      <c r="AP158" t="s">
        <v>348</v>
      </c>
      <c r="AQ158" t="s">
        <v>348</v>
      </c>
      <c r="AR158" t="s">
        <v>348</v>
      </c>
      <c r="AS158" t="s">
        <v>348</v>
      </c>
      <c r="AT158" t="s">
        <v>348</v>
      </c>
      <c r="AU158" t="s">
        <v>348</v>
      </c>
      <c r="AV158" t="s">
        <v>348</v>
      </c>
      <c r="AW158" t="s">
        <v>348</v>
      </c>
      <c r="AX158" t="s">
        <v>348</v>
      </c>
      <c r="AY158" t="s">
        <v>348</v>
      </c>
      <c r="AZ158" t="s">
        <v>348</v>
      </c>
      <c r="BA158" t="s">
        <v>348</v>
      </c>
      <c r="BB158" t="s">
        <v>348</v>
      </c>
      <c r="BC158" t="s">
        <v>348</v>
      </c>
      <c r="BD158" t="s">
        <v>348</v>
      </c>
      <c r="BE158" t="s">
        <v>348</v>
      </c>
      <c r="BF158" t="s">
        <v>348</v>
      </c>
      <c r="BG158" t="s">
        <v>348</v>
      </c>
      <c r="BH158" t="s">
        <v>348</v>
      </c>
      <c r="BI158" t="s">
        <v>348</v>
      </c>
      <c r="BJ158" t="s">
        <v>348</v>
      </c>
      <c r="BK158" t="s">
        <v>348</v>
      </c>
      <c r="BL158" t="s">
        <v>348</v>
      </c>
      <c r="BM158" t="s">
        <v>348</v>
      </c>
      <c r="BN158" t="s">
        <v>348</v>
      </c>
      <c r="BO158" t="s">
        <v>348</v>
      </c>
      <c r="BP158" t="s">
        <v>348</v>
      </c>
      <c r="BQ158" t="s">
        <v>348</v>
      </c>
      <c r="BR158" t="s">
        <v>659</v>
      </c>
      <c r="BS158" t="s">
        <v>348</v>
      </c>
      <c r="BT158" t="s">
        <v>348</v>
      </c>
      <c r="BU158" t="s">
        <v>348</v>
      </c>
      <c r="BV158" t="s">
        <v>348</v>
      </c>
      <c r="BW158" t="s">
        <v>348</v>
      </c>
      <c r="BX158" t="s">
        <v>348</v>
      </c>
      <c r="BY158" t="s">
        <v>348</v>
      </c>
      <c r="BZ158" t="s">
        <v>348</v>
      </c>
      <c r="CA158" t="s">
        <v>348</v>
      </c>
      <c r="CB158" t="s">
        <v>348</v>
      </c>
      <c r="CC158" t="s">
        <v>348</v>
      </c>
      <c r="CD158" t="s">
        <v>659</v>
      </c>
      <c r="CE158" t="s">
        <v>348</v>
      </c>
      <c r="CF158" t="s">
        <v>348</v>
      </c>
      <c r="CG158" t="s">
        <v>659</v>
      </c>
      <c r="CH158" t="s">
        <v>659</v>
      </c>
      <c r="CI158" t="s">
        <v>659</v>
      </c>
      <c r="CJ158" t="s">
        <v>348</v>
      </c>
      <c r="CK158" t="s">
        <v>659</v>
      </c>
      <c r="CL158" t="s">
        <v>659</v>
      </c>
      <c r="CM158" t="s">
        <v>659</v>
      </c>
      <c r="CN158" t="s">
        <v>659</v>
      </c>
      <c r="CO158" t="s">
        <v>659</v>
      </c>
      <c r="CP158" t="s">
        <v>348</v>
      </c>
      <c r="CQ158" t="s">
        <v>659</v>
      </c>
    </row>
    <row r="159" spans="1:95">
      <c r="A159" s="360" t="s">
        <v>1142</v>
      </c>
      <c r="B159" s="38" t="s">
        <v>286</v>
      </c>
      <c r="C159" t="s">
        <v>348</v>
      </c>
      <c r="D159" t="s">
        <v>348</v>
      </c>
      <c r="E159" t="s">
        <v>348</v>
      </c>
      <c r="F159" t="s">
        <v>348</v>
      </c>
      <c r="G159" t="s">
        <v>348</v>
      </c>
      <c r="H159" t="s">
        <v>348</v>
      </c>
      <c r="I159" t="s">
        <v>348</v>
      </c>
      <c r="J159" t="s">
        <v>348</v>
      </c>
      <c r="K159" t="s">
        <v>348</v>
      </c>
      <c r="L159" t="s">
        <v>348</v>
      </c>
      <c r="M159" t="s">
        <v>348</v>
      </c>
      <c r="N159" t="s">
        <v>348</v>
      </c>
      <c r="O159" t="s">
        <v>348</v>
      </c>
      <c r="P159" t="s">
        <v>348</v>
      </c>
      <c r="Q159" t="s">
        <v>348</v>
      </c>
      <c r="R159" t="s">
        <v>348</v>
      </c>
      <c r="S159" t="s">
        <v>348</v>
      </c>
      <c r="T159" t="s">
        <v>348</v>
      </c>
      <c r="U159" t="s">
        <v>348</v>
      </c>
      <c r="V159" t="s">
        <v>348</v>
      </c>
      <c r="W159" t="s">
        <v>348</v>
      </c>
      <c r="X159" t="s">
        <v>348</v>
      </c>
      <c r="Y159" t="s">
        <v>348</v>
      </c>
      <c r="Z159" t="s">
        <v>348</v>
      </c>
      <c r="AA159" t="s">
        <v>348</v>
      </c>
      <c r="AB159" t="s">
        <v>348</v>
      </c>
      <c r="AC159" t="s">
        <v>348</v>
      </c>
      <c r="AD159" t="s">
        <v>348</v>
      </c>
      <c r="AE159" t="s">
        <v>348</v>
      </c>
      <c r="AF159" t="s">
        <v>348</v>
      </c>
      <c r="AG159" t="s">
        <v>348</v>
      </c>
      <c r="AH159" t="s">
        <v>348</v>
      </c>
      <c r="AI159" t="s">
        <v>348</v>
      </c>
      <c r="AJ159" t="s">
        <v>348</v>
      </c>
      <c r="AK159" t="s">
        <v>348</v>
      </c>
      <c r="AL159" t="s">
        <v>348</v>
      </c>
      <c r="AM159" t="s">
        <v>348</v>
      </c>
      <c r="AN159" t="s">
        <v>348</v>
      </c>
      <c r="AO159" t="s">
        <v>348</v>
      </c>
      <c r="AP159" t="s">
        <v>348</v>
      </c>
      <c r="AQ159" t="s">
        <v>348</v>
      </c>
      <c r="AR159" t="s">
        <v>348</v>
      </c>
      <c r="AS159" t="s">
        <v>348</v>
      </c>
      <c r="AT159" t="s">
        <v>348</v>
      </c>
      <c r="AU159" t="s">
        <v>348</v>
      </c>
      <c r="AV159" t="s">
        <v>348</v>
      </c>
      <c r="AW159" t="s">
        <v>348</v>
      </c>
      <c r="AX159" t="s">
        <v>348</v>
      </c>
      <c r="AY159" t="s">
        <v>348</v>
      </c>
      <c r="AZ159" t="s">
        <v>348</v>
      </c>
      <c r="BA159" t="s">
        <v>348</v>
      </c>
      <c r="BB159" t="s">
        <v>348</v>
      </c>
      <c r="BC159" t="s">
        <v>348</v>
      </c>
      <c r="BD159" t="s">
        <v>348</v>
      </c>
      <c r="BE159" t="s">
        <v>348</v>
      </c>
      <c r="BF159" t="s">
        <v>348</v>
      </c>
      <c r="BG159" t="s">
        <v>348</v>
      </c>
      <c r="BH159" t="s">
        <v>348</v>
      </c>
      <c r="BI159" t="s">
        <v>348</v>
      </c>
      <c r="BJ159" t="s">
        <v>348</v>
      </c>
      <c r="BK159" t="s">
        <v>348</v>
      </c>
      <c r="BL159" t="s">
        <v>348</v>
      </c>
      <c r="BM159" t="s">
        <v>348</v>
      </c>
      <c r="BN159" t="s">
        <v>348</v>
      </c>
      <c r="BO159" t="s">
        <v>348</v>
      </c>
      <c r="BP159" t="s">
        <v>348</v>
      </c>
      <c r="BQ159" t="s">
        <v>348</v>
      </c>
      <c r="BR159" t="s">
        <v>659</v>
      </c>
      <c r="BS159" t="s">
        <v>348</v>
      </c>
      <c r="BT159" t="s">
        <v>348</v>
      </c>
      <c r="BU159" t="s">
        <v>348</v>
      </c>
      <c r="BV159" t="s">
        <v>348</v>
      </c>
      <c r="BW159" t="s">
        <v>348</v>
      </c>
      <c r="BX159" t="s">
        <v>348</v>
      </c>
      <c r="BY159" t="s">
        <v>348</v>
      </c>
      <c r="BZ159" t="s">
        <v>348</v>
      </c>
      <c r="CA159" t="s">
        <v>348</v>
      </c>
      <c r="CB159" t="s">
        <v>348</v>
      </c>
      <c r="CC159" t="s">
        <v>348</v>
      </c>
      <c r="CD159" t="s">
        <v>659</v>
      </c>
      <c r="CE159" t="s">
        <v>348</v>
      </c>
      <c r="CF159" t="s">
        <v>348</v>
      </c>
      <c r="CG159" t="s">
        <v>659</v>
      </c>
      <c r="CH159" t="s">
        <v>659</v>
      </c>
      <c r="CI159" t="s">
        <v>659</v>
      </c>
      <c r="CJ159" t="s">
        <v>348</v>
      </c>
      <c r="CK159" t="s">
        <v>659</v>
      </c>
      <c r="CL159" t="s">
        <v>659</v>
      </c>
      <c r="CM159" t="s">
        <v>659</v>
      </c>
      <c r="CN159" t="s">
        <v>659</v>
      </c>
      <c r="CO159" t="s">
        <v>659</v>
      </c>
      <c r="CP159" t="s">
        <v>348</v>
      </c>
      <c r="CQ159" t="s">
        <v>659</v>
      </c>
    </row>
    <row r="160" spans="1:95">
      <c r="A160" s="360" t="s">
        <v>1143</v>
      </c>
      <c r="B160" s="38" t="s">
        <v>287</v>
      </c>
      <c r="C160" t="s">
        <v>348</v>
      </c>
      <c r="D160" t="s">
        <v>348</v>
      </c>
      <c r="E160" t="s">
        <v>348</v>
      </c>
      <c r="F160" t="s">
        <v>348</v>
      </c>
      <c r="G160" t="s">
        <v>348</v>
      </c>
      <c r="H160" t="s">
        <v>348</v>
      </c>
      <c r="I160" t="s">
        <v>348</v>
      </c>
      <c r="J160" t="s">
        <v>348</v>
      </c>
      <c r="K160" t="s">
        <v>348</v>
      </c>
      <c r="L160" t="s">
        <v>348</v>
      </c>
      <c r="M160" t="s">
        <v>348</v>
      </c>
      <c r="N160" t="s">
        <v>348</v>
      </c>
      <c r="O160" t="s">
        <v>348</v>
      </c>
      <c r="P160" t="s">
        <v>348</v>
      </c>
      <c r="Q160" t="s">
        <v>348</v>
      </c>
      <c r="R160" t="s">
        <v>348</v>
      </c>
      <c r="S160" t="s">
        <v>348</v>
      </c>
      <c r="T160" t="s">
        <v>348</v>
      </c>
      <c r="U160" t="s">
        <v>348</v>
      </c>
      <c r="V160" t="s">
        <v>348</v>
      </c>
      <c r="W160" t="s">
        <v>348</v>
      </c>
      <c r="X160" t="s">
        <v>348</v>
      </c>
      <c r="Y160" t="s">
        <v>348</v>
      </c>
      <c r="Z160" t="s">
        <v>348</v>
      </c>
      <c r="AA160" t="s">
        <v>348</v>
      </c>
      <c r="AB160" t="s">
        <v>348</v>
      </c>
      <c r="AC160" t="s">
        <v>348</v>
      </c>
      <c r="AD160" t="s">
        <v>348</v>
      </c>
      <c r="AE160" t="s">
        <v>348</v>
      </c>
      <c r="AF160" t="s">
        <v>348</v>
      </c>
      <c r="AG160" t="s">
        <v>348</v>
      </c>
      <c r="AH160" t="s">
        <v>348</v>
      </c>
      <c r="AI160" t="s">
        <v>348</v>
      </c>
      <c r="AJ160" t="s">
        <v>348</v>
      </c>
      <c r="AK160" t="s">
        <v>348</v>
      </c>
      <c r="AL160" t="s">
        <v>348</v>
      </c>
      <c r="AM160" t="s">
        <v>348</v>
      </c>
      <c r="AN160" t="s">
        <v>348</v>
      </c>
      <c r="AO160" t="s">
        <v>348</v>
      </c>
      <c r="AP160" t="s">
        <v>348</v>
      </c>
      <c r="AQ160" t="s">
        <v>348</v>
      </c>
      <c r="AR160" t="s">
        <v>348</v>
      </c>
      <c r="AS160" t="s">
        <v>348</v>
      </c>
      <c r="AT160" t="s">
        <v>348</v>
      </c>
      <c r="AU160" t="s">
        <v>348</v>
      </c>
      <c r="AV160" t="s">
        <v>348</v>
      </c>
      <c r="AW160" t="s">
        <v>348</v>
      </c>
      <c r="AX160" t="s">
        <v>348</v>
      </c>
      <c r="AY160" t="s">
        <v>348</v>
      </c>
      <c r="AZ160" t="s">
        <v>348</v>
      </c>
      <c r="BA160" t="s">
        <v>348</v>
      </c>
      <c r="BB160" t="s">
        <v>348</v>
      </c>
      <c r="BC160" t="s">
        <v>348</v>
      </c>
      <c r="BD160" t="s">
        <v>348</v>
      </c>
      <c r="BE160" t="s">
        <v>348</v>
      </c>
      <c r="BF160" t="s">
        <v>348</v>
      </c>
      <c r="BG160" t="s">
        <v>348</v>
      </c>
      <c r="BH160" t="s">
        <v>348</v>
      </c>
      <c r="BI160" t="s">
        <v>348</v>
      </c>
      <c r="BJ160" t="s">
        <v>348</v>
      </c>
      <c r="BK160" t="s">
        <v>348</v>
      </c>
      <c r="BL160" t="s">
        <v>348</v>
      </c>
      <c r="BM160" t="s">
        <v>348</v>
      </c>
      <c r="BN160" t="s">
        <v>348</v>
      </c>
      <c r="BO160" t="s">
        <v>348</v>
      </c>
      <c r="BP160" t="s">
        <v>348</v>
      </c>
      <c r="BQ160" t="s">
        <v>348</v>
      </c>
      <c r="BR160" t="s">
        <v>659</v>
      </c>
      <c r="BS160" t="s">
        <v>348</v>
      </c>
      <c r="BT160" t="s">
        <v>348</v>
      </c>
      <c r="BU160" t="s">
        <v>348</v>
      </c>
      <c r="BV160" t="s">
        <v>348</v>
      </c>
      <c r="BW160" t="s">
        <v>348</v>
      </c>
      <c r="BX160" t="s">
        <v>348</v>
      </c>
      <c r="BY160" t="s">
        <v>348</v>
      </c>
      <c r="BZ160" t="s">
        <v>348</v>
      </c>
      <c r="CA160" t="s">
        <v>348</v>
      </c>
      <c r="CB160" t="s">
        <v>348</v>
      </c>
      <c r="CC160" t="s">
        <v>348</v>
      </c>
      <c r="CD160" t="s">
        <v>659</v>
      </c>
      <c r="CE160" t="s">
        <v>348</v>
      </c>
      <c r="CF160" t="s">
        <v>348</v>
      </c>
      <c r="CG160" t="s">
        <v>659</v>
      </c>
      <c r="CH160" t="s">
        <v>659</v>
      </c>
      <c r="CI160" t="s">
        <v>659</v>
      </c>
      <c r="CJ160" t="s">
        <v>348</v>
      </c>
      <c r="CK160" t="s">
        <v>659</v>
      </c>
      <c r="CL160" t="s">
        <v>659</v>
      </c>
      <c r="CM160" t="s">
        <v>659</v>
      </c>
      <c r="CN160" t="s">
        <v>659</v>
      </c>
      <c r="CO160" t="s">
        <v>659</v>
      </c>
      <c r="CP160" t="s">
        <v>348</v>
      </c>
      <c r="CQ160" t="s">
        <v>659</v>
      </c>
    </row>
    <row r="161" spans="1:95">
      <c r="A161" s="360" t="s">
        <v>1144</v>
      </c>
      <c r="B161" s="38" t="s">
        <v>288</v>
      </c>
      <c r="C161" t="s">
        <v>348</v>
      </c>
      <c r="D161" t="s">
        <v>348</v>
      </c>
      <c r="E161" t="s">
        <v>348</v>
      </c>
      <c r="F161" t="s">
        <v>348</v>
      </c>
      <c r="G161" t="s">
        <v>348</v>
      </c>
      <c r="H161" t="s">
        <v>348</v>
      </c>
      <c r="I161" t="s">
        <v>348</v>
      </c>
      <c r="J161" t="s">
        <v>348</v>
      </c>
      <c r="K161" t="s">
        <v>348</v>
      </c>
      <c r="L161" t="s">
        <v>348</v>
      </c>
      <c r="M161" t="s">
        <v>348</v>
      </c>
      <c r="N161" t="s">
        <v>348</v>
      </c>
      <c r="O161" t="s">
        <v>348</v>
      </c>
      <c r="P161" t="s">
        <v>348</v>
      </c>
      <c r="Q161" t="s">
        <v>348</v>
      </c>
      <c r="R161" t="s">
        <v>348</v>
      </c>
      <c r="S161" t="s">
        <v>348</v>
      </c>
      <c r="T161" t="s">
        <v>348</v>
      </c>
      <c r="U161" t="s">
        <v>348</v>
      </c>
      <c r="V161" t="s">
        <v>348</v>
      </c>
      <c r="W161" t="s">
        <v>348</v>
      </c>
      <c r="X161" t="s">
        <v>348</v>
      </c>
      <c r="Y161" t="s">
        <v>348</v>
      </c>
      <c r="Z161" t="s">
        <v>348</v>
      </c>
      <c r="AA161" t="s">
        <v>348</v>
      </c>
      <c r="AB161" t="s">
        <v>348</v>
      </c>
      <c r="AC161" t="s">
        <v>348</v>
      </c>
      <c r="AD161" t="s">
        <v>348</v>
      </c>
      <c r="AE161" t="s">
        <v>348</v>
      </c>
      <c r="AF161" t="s">
        <v>348</v>
      </c>
      <c r="AG161" t="s">
        <v>348</v>
      </c>
      <c r="AH161" t="s">
        <v>348</v>
      </c>
      <c r="AI161" t="s">
        <v>348</v>
      </c>
      <c r="AJ161" t="s">
        <v>348</v>
      </c>
      <c r="AK161" t="s">
        <v>348</v>
      </c>
      <c r="AL161" t="s">
        <v>348</v>
      </c>
      <c r="AM161" t="s">
        <v>348</v>
      </c>
      <c r="AN161" t="s">
        <v>348</v>
      </c>
      <c r="AO161" t="s">
        <v>348</v>
      </c>
      <c r="AP161" t="s">
        <v>348</v>
      </c>
      <c r="AQ161" t="s">
        <v>348</v>
      </c>
      <c r="AR161" t="s">
        <v>348</v>
      </c>
      <c r="AS161" t="s">
        <v>348</v>
      </c>
      <c r="AT161" t="s">
        <v>348</v>
      </c>
      <c r="AU161" t="s">
        <v>348</v>
      </c>
      <c r="AV161" t="s">
        <v>348</v>
      </c>
      <c r="AW161" t="s">
        <v>348</v>
      </c>
      <c r="AX161" t="s">
        <v>348</v>
      </c>
      <c r="AY161" t="s">
        <v>348</v>
      </c>
      <c r="AZ161" t="s">
        <v>348</v>
      </c>
      <c r="BA161" t="s">
        <v>348</v>
      </c>
      <c r="BB161" t="s">
        <v>348</v>
      </c>
      <c r="BC161" t="s">
        <v>348</v>
      </c>
      <c r="BD161" t="s">
        <v>348</v>
      </c>
      <c r="BE161" t="s">
        <v>348</v>
      </c>
      <c r="BF161" t="s">
        <v>348</v>
      </c>
      <c r="BG161" t="s">
        <v>348</v>
      </c>
      <c r="BH161" t="s">
        <v>348</v>
      </c>
      <c r="BI161" t="s">
        <v>348</v>
      </c>
      <c r="BJ161" t="s">
        <v>348</v>
      </c>
      <c r="BK161" t="s">
        <v>348</v>
      </c>
      <c r="BL161" t="s">
        <v>348</v>
      </c>
      <c r="BM161" t="s">
        <v>348</v>
      </c>
      <c r="BN161" t="s">
        <v>348</v>
      </c>
      <c r="BO161" t="s">
        <v>348</v>
      </c>
      <c r="BP161" t="s">
        <v>348</v>
      </c>
      <c r="BQ161" t="s">
        <v>348</v>
      </c>
      <c r="BR161" t="s">
        <v>659</v>
      </c>
      <c r="BS161" t="s">
        <v>348</v>
      </c>
      <c r="BT161" t="s">
        <v>348</v>
      </c>
      <c r="BU161" t="s">
        <v>348</v>
      </c>
      <c r="BV161" t="s">
        <v>348</v>
      </c>
      <c r="BW161" t="s">
        <v>348</v>
      </c>
      <c r="BX161" t="s">
        <v>348</v>
      </c>
      <c r="BY161" t="s">
        <v>348</v>
      </c>
      <c r="BZ161" t="s">
        <v>348</v>
      </c>
      <c r="CA161" t="s">
        <v>348</v>
      </c>
      <c r="CB161" t="s">
        <v>348</v>
      </c>
      <c r="CC161" t="s">
        <v>348</v>
      </c>
      <c r="CD161" t="s">
        <v>659</v>
      </c>
      <c r="CE161" t="s">
        <v>348</v>
      </c>
      <c r="CF161" t="s">
        <v>348</v>
      </c>
      <c r="CG161" t="s">
        <v>659</v>
      </c>
      <c r="CH161" t="s">
        <v>659</v>
      </c>
      <c r="CI161" t="s">
        <v>659</v>
      </c>
      <c r="CJ161" t="s">
        <v>348</v>
      </c>
      <c r="CK161" t="s">
        <v>659</v>
      </c>
      <c r="CL161" t="s">
        <v>659</v>
      </c>
      <c r="CM161" t="s">
        <v>659</v>
      </c>
      <c r="CN161" t="s">
        <v>659</v>
      </c>
      <c r="CO161" t="s">
        <v>659</v>
      </c>
      <c r="CP161" t="s">
        <v>348</v>
      </c>
      <c r="CQ161" t="s">
        <v>659</v>
      </c>
    </row>
    <row r="162" spans="1:95">
      <c r="A162" s="360" t="s">
        <v>1145</v>
      </c>
      <c r="B162" s="38" t="s">
        <v>538</v>
      </c>
      <c r="C162" t="s">
        <v>348</v>
      </c>
      <c r="D162" t="s">
        <v>348</v>
      </c>
      <c r="E162" t="s">
        <v>348</v>
      </c>
      <c r="F162" t="s">
        <v>348</v>
      </c>
      <c r="G162" t="s">
        <v>348</v>
      </c>
      <c r="H162" t="s">
        <v>348</v>
      </c>
      <c r="I162" t="s">
        <v>348</v>
      </c>
      <c r="J162" t="s">
        <v>348</v>
      </c>
      <c r="K162" t="s">
        <v>348</v>
      </c>
      <c r="L162" t="s">
        <v>348</v>
      </c>
      <c r="M162" t="s">
        <v>348</v>
      </c>
      <c r="N162" t="s">
        <v>348</v>
      </c>
      <c r="O162" t="s">
        <v>348</v>
      </c>
      <c r="P162" t="s">
        <v>348</v>
      </c>
      <c r="Q162" t="s">
        <v>348</v>
      </c>
      <c r="R162" t="s">
        <v>348</v>
      </c>
      <c r="S162" t="s">
        <v>348</v>
      </c>
      <c r="T162" t="s">
        <v>348</v>
      </c>
      <c r="U162" t="s">
        <v>348</v>
      </c>
      <c r="V162" t="s">
        <v>348</v>
      </c>
      <c r="W162" t="s">
        <v>348</v>
      </c>
      <c r="X162" t="s">
        <v>348</v>
      </c>
      <c r="Y162" t="s">
        <v>348</v>
      </c>
      <c r="Z162" t="s">
        <v>348</v>
      </c>
      <c r="AA162" t="s">
        <v>348</v>
      </c>
      <c r="AB162" t="s">
        <v>348</v>
      </c>
      <c r="AC162" t="s">
        <v>348</v>
      </c>
      <c r="AD162" t="s">
        <v>348</v>
      </c>
      <c r="AE162" t="s">
        <v>348</v>
      </c>
      <c r="AF162" t="s">
        <v>348</v>
      </c>
      <c r="AG162" t="s">
        <v>348</v>
      </c>
      <c r="AH162" t="s">
        <v>348</v>
      </c>
      <c r="AI162" t="s">
        <v>348</v>
      </c>
      <c r="AJ162" t="s">
        <v>348</v>
      </c>
      <c r="AK162" t="s">
        <v>348</v>
      </c>
      <c r="AL162" t="s">
        <v>348</v>
      </c>
      <c r="AM162" t="s">
        <v>348</v>
      </c>
      <c r="AN162" t="s">
        <v>348</v>
      </c>
      <c r="AO162" t="s">
        <v>348</v>
      </c>
      <c r="AP162" t="s">
        <v>348</v>
      </c>
      <c r="AQ162" t="s">
        <v>348</v>
      </c>
      <c r="AR162" t="s">
        <v>348</v>
      </c>
      <c r="AS162" t="s">
        <v>348</v>
      </c>
      <c r="AT162" t="s">
        <v>348</v>
      </c>
      <c r="AU162" t="s">
        <v>348</v>
      </c>
      <c r="AV162" t="s">
        <v>348</v>
      </c>
      <c r="AW162" t="s">
        <v>348</v>
      </c>
      <c r="AX162" t="s">
        <v>348</v>
      </c>
      <c r="AY162" t="s">
        <v>348</v>
      </c>
      <c r="AZ162" t="s">
        <v>348</v>
      </c>
      <c r="BA162" t="s">
        <v>348</v>
      </c>
      <c r="BB162" t="s">
        <v>348</v>
      </c>
      <c r="BC162" t="s">
        <v>348</v>
      </c>
      <c r="BD162" t="s">
        <v>348</v>
      </c>
      <c r="BE162" t="s">
        <v>348</v>
      </c>
      <c r="BF162" t="s">
        <v>348</v>
      </c>
      <c r="BG162" t="s">
        <v>348</v>
      </c>
      <c r="BH162" t="s">
        <v>348</v>
      </c>
      <c r="BI162" t="s">
        <v>348</v>
      </c>
      <c r="BJ162" t="s">
        <v>348</v>
      </c>
      <c r="BK162" t="s">
        <v>348</v>
      </c>
      <c r="BL162" t="s">
        <v>348</v>
      </c>
      <c r="BM162" t="s">
        <v>348</v>
      </c>
      <c r="BN162" t="s">
        <v>348</v>
      </c>
      <c r="BO162" t="s">
        <v>348</v>
      </c>
      <c r="BP162" t="s">
        <v>348</v>
      </c>
      <c r="BQ162" t="s">
        <v>348</v>
      </c>
      <c r="BR162" t="s">
        <v>659</v>
      </c>
      <c r="BS162" t="s">
        <v>348</v>
      </c>
      <c r="BT162" t="s">
        <v>348</v>
      </c>
      <c r="BU162" t="s">
        <v>348</v>
      </c>
      <c r="BV162" t="s">
        <v>348</v>
      </c>
      <c r="BW162" t="s">
        <v>348</v>
      </c>
      <c r="BX162" t="s">
        <v>348</v>
      </c>
      <c r="BY162" t="s">
        <v>348</v>
      </c>
      <c r="BZ162" t="s">
        <v>348</v>
      </c>
      <c r="CA162" t="s">
        <v>348</v>
      </c>
      <c r="CB162" t="s">
        <v>348</v>
      </c>
      <c r="CC162" t="s">
        <v>348</v>
      </c>
      <c r="CD162" t="s">
        <v>659</v>
      </c>
      <c r="CE162" t="s">
        <v>348</v>
      </c>
      <c r="CF162" t="s">
        <v>348</v>
      </c>
      <c r="CG162" t="s">
        <v>659</v>
      </c>
      <c r="CH162" t="s">
        <v>659</v>
      </c>
      <c r="CI162" t="s">
        <v>659</v>
      </c>
      <c r="CJ162" t="s">
        <v>348</v>
      </c>
      <c r="CK162" t="s">
        <v>659</v>
      </c>
      <c r="CL162" t="s">
        <v>659</v>
      </c>
      <c r="CM162" t="s">
        <v>659</v>
      </c>
      <c r="CN162" t="s">
        <v>659</v>
      </c>
      <c r="CO162" t="s">
        <v>659</v>
      </c>
      <c r="CP162" t="s">
        <v>348</v>
      </c>
      <c r="CQ162" t="s">
        <v>659</v>
      </c>
    </row>
    <row r="163" spans="1:95">
      <c r="A163" s="360" t="s">
        <v>1146</v>
      </c>
      <c r="B163" s="38" t="s">
        <v>539</v>
      </c>
      <c r="C163" t="s">
        <v>348</v>
      </c>
      <c r="D163" t="s">
        <v>348</v>
      </c>
      <c r="E163" t="s">
        <v>348</v>
      </c>
      <c r="F163" t="s">
        <v>348</v>
      </c>
      <c r="G163" t="s">
        <v>348</v>
      </c>
      <c r="H163" t="s">
        <v>348</v>
      </c>
      <c r="I163" t="s">
        <v>348</v>
      </c>
      <c r="J163" t="s">
        <v>348</v>
      </c>
      <c r="K163" t="s">
        <v>348</v>
      </c>
      <c r="L163" t="s">
        <v>348</v>
      </c>
      <c r="M163" t="s">
        <v>348</v>
      </c>
      <c r="N163" t="s">
        <v>348</v>
      </c>
      <c r="O163" t="s">
        <v>348</v>
      </c>
      <c r="P163" t="s">
        <v>348</v>
      </c>
      <c r="Q163" t="s">
        <v>348</v>
      </c>
      <c r="R163" t="s">
        <v>348</v>
      </c>
      <c r="S163" t="s">
        <v>348</v>
      </c>
      <c r="T163" t="s">
        <v>348</v>
      </c>
      <c r="U163" t="s">
        <v>348</v>
      </c>
      <c r="V163" t="s">
        <v>348</v>
      </c>
      <c r="W163" t="s">
        <v>348</v>
      </c>
      <c r="X163" t="s">
        <v>348</v>
      </c>
      <c r="Y163" t="s">
        <v>348</v>
      </c>
      <c r="Z163" t="s">
        <v>348</v>
      </c>
      <c r="AA163" t="s">
        <v>348</v>
      </c>
      <c r="AB163" t="s">
        <v>348</v>
      </c>
      <c r="AC163" t="s">
        <v>348</v>
      </c>
      <c r="AD163" t="s">
        <v>348</v>
      </c>
      <c r="AE163" t="s">
        <v>348</v>
      </c>
      <c r="AF163" t="s">
        <v>348</v>
      </c>
      <c r="AG163" t="s">
        <v>348</v>
      </c>
      <c r="AH163" t="s">
        <v>348</v>
      </c>
      <c r="AI163" t="s">
        <v>348</v>
      </c>
      <c r="AJ163" t="s">
        <v>348</v>
      </c>
      <c r="AK163" t="s">
        <v>348</v>
      </c>
      <c r="AL163" t="s">
        <v>348</v>
      </c>
      <c r="AM163" t="s">
        <v>348</v>
      </c>
      <c r="AN163" t="s">
        <v>348</v>
      </c>
      <c r="AO163" t="s">
        <v>348</v>
      </c>
      <c r="AP163" t="s">
        <v>348</v>
      </c>
      <c r="AQ163" t="s">
        <v>348</v>
      </c>
      <c r="AR163" t="s">
        <v>348</v>
      </c>
      <c r="AS163" t="s">
        <v>348</v>
      </c>
      <c r="AT163" t="s">
        <v>348</v>
      </c>
      <c r="AU163" t="s">
        <v>348</v>
      </c>
      <c r="AV163" t="s">
        <v>348</v>
      </c>
      <c r="AW163" t="s">
        <v>348</v>
      </c>
      <c r="AX163" t="s">
        <v>348</v>
      </c>
      <c r="AY163" t="s">
        <v>348</v>
      </c>
      <c r="AZ163" t="s">
        <v>348</v>
      </c>
      <c r="BA163" t="s">
        <v>348</v>
      </c>
      <c r="BB163" t="s">
        <v>348</v>
      </c>
      <c r="BC163" t="s">
        <v>348</v>
      </c>
      <c r="BD163" t="s">
        <v>348</v>
      </c>
      <c r="BE163" t="s">
        <v>348</v>
      </c>
      <c r="BF163" t="s">
        <v>348</v>
      </c>
      <c r="BG163" t="s">
        <v>348</v>
      </c>
      <c r="BH163" t="s">
        <v>348</v>
      </c>
      <c r="BI163" t="s">
        <v>348</v>
      </c>
      <c r="BJ163" t="s">
        <v>348</v>
      </c>
      <c r="BK163" t="s">
        <v>348</v>
      </c>
      <c r="BL163" t="s">
        <v>348</v>
      </c>
      <c r="BM163" t="s">
        <v>348</v>
      </c>
      <c r="BN163" t="s">
        <v>348</v>
      </c>
      <c r="BO163" t="s">
        <v>348</v>
      </c>
      <c r="BP163" t="s">
        <v>348</v>
      </c>
      <c r="BQ163" t="s">
        <v>348</v>
      </c>
      <c r="BR163" t="s">
        <v>659</v>
      </c>
      <c r="BS163" t="s">
        <v>348</v>
      </c>
      <c r="BT163" t="s">
        <v>348</v>
      </c>
      <c r="BU163" t="s">
        <v>348</v>
      </c>
      <c r="BV163" t="s">
        <v>348</v>
      </c>
      <c r="BW163" t="s">
        <v>348</v>
      </c>
      <c r="BX163" t="s">
        <v>348</v>
      </c>
      <c r="BY163" t="s">
        <v>348</v>
      </c>
      <c r="BZ163" t="s">
        <v>348</v>
      </c>
      <c r="CA163" t="s">
        <v>348</v>
      </c>
      <c r="CB163" t="s">
        <v>348</v>
      </c>
      <c r="CC163" t="s">
        <v>348</v>
      </c>
      <c r="CD163" t="s">
        <v>659</v>
      </c>
      <c r="CE163" t="s">
        <v>348</v>
      </c>
      <c r="CF163" t="s">
        <v>348</v>
      </c>
      <c r="CG163" t="s">
        <v>659</v>
      </c>
      <c r="CH163" t="s">
        <v>659</v>
      </c>
      <c r="CI163" t="s">
        <v>659</v>
      </c>
      <c r="CJ163" t="s">
        <v>348</v>
      </c>
      <c r="CK163" t="s">
        <v>659</v>
      </c>
      <c r="CL163" t="s">
        <v>659</v>
      </c>
      <c r="CM163" t="s">
        <v>659</v>
      </c>
      <c r="CN163" t="s">
        <v>659</v>
      </c>
      <c r="CO163" t="s">
        <v>659</v>
      </c>
      <c r="CP163" t="s">
        <v>348</v>
      </c>
      <c r="CQ163" t="s">
        <v>659</v>
      </c>
    </row>
    <row r="164" spans="1:95">
      <c r="A164" s="360" t="s">
        <v>1147</v>
      </c>
      <c r="B164" s="38" t="s">
        <v>540</v>
      </c>
      <c r="C164" t="s">
        <v>348</v>
      </c>
      <c r="D164" t="s">
        <v>348</v>
      </c>
      <c r="E164" t="s">
        <v>348</v>
      </c>
      <c r="F164" t="s">
        <v>348</v>
      </c>
      <c r="G164" t="s">
        <v>348</v>
      </c>
      <c r="H164" t="s">
        <v>348</v>
      </c>
      <c r="I164" t="s">
        <v>348</v>
      </c>
      <c r="J164" t="s">
        <v>348</v>
      </c>
      <c r="K164" t="s">
        <v>348</v>
      </c>
      <c r="L164" t="s">
        <v>348</v>
      </c>
      <c r="M164" t="s">
        <v>348</v>
      </c>
      <c r="N164" t="s">
        <v>348</v>
      </c>
      <c r="O164" t="s">
        <v>348</v>
      </c>
      <c r="P164" t="s">
        <v>348</v>
      </c>
      <c r="Q164" t="s">
        <v>348</v>
      </c>
      <c r="R164" t="s">
        <v>348</v>
      </c>
      <c r="S164" t="s">
        <v>348</v>
      </c>
      <c r="T164" t="s">
        <v>348</v>
      </c>
      <c r="U164" t="s">
        <v>348</v>
      </c>
      <c r="V164" t="s">
        <v>348</v>
      </c>
      <c r="W164" t="s">
        <v>348</v>
      </c>
      <c r="X164" t="s">
        <v>348</v>
      </c>
      <c r="Y164" t="s">
        <v>348</v>
      </c>
      <c r="Z164" t="s">
        <v>348</v>
      </c>
      <c r="AA164" t="s">
        <v>348</v>
      </c>
      <c r="AB164" t="s">
        <v>348</v>
      </c>
      <c r="AC164" t="s">
        <v>348</v>
      </c>
      <c r="AD164" t="s">
        <v>348</v>
      </c>
      <c r="AE164" t="s">
        <v>348</v>
      </c>
      <c r="AF164" t="s">
        <v>348</v>
      </c>
      <c r="AG164" t="s">
        <v>348</v>
      </c>
      <c r="AH164" t="s">
        <v>348</v>
      </c>
      <c r="AI164" t="s">
        <v>348</v>
      </c>
      <c r="AJ164" t="s">
        <v>348</v>
      </c>
      <c r="AK164" t="s">
        <v>348</v>
      </c>
      <c r="AL164" t="s">
        <v>348</v>
      </c>
      <c r="AM164" t="s">
        <v>348</v>
      </c>
      <c r="AN164" t="s">
        <v>348</v>
      </c>
      <c r="AO164" t="s">
        <v>348</v>
      </c>
      <c r="AP164" t="s">
        <v>348</v>
      </c>
      <c r="AQ164" t="s">
        <v>348</v>
      </c>
      <c r="AR164" t="s">
        <v>348</v>
      </c>
      <c r="AS164" t="s">
        <v>348</v>
      </c>
      <c r="AT164" t="s">
        <v>348</v>
      </c>
      <c r="AU164" t="s">
        <v>348</v>
      </c>
      <c r="AV164" t="s">
        <v>348</v>
      </c>
      <c r="AW164" t="s">
        <v>348</v>
      </c>
      <c r="AX164" t="s">
        <v>348</v>
      </c>
      <c r="AY164" t="s">
        <v>348</v>
      </c>
      <c r="AZ164" t="s">
        <v>348</v>
      </c>
      <c r="BA164" t="s">
        <v>348</v>
      </c>
      <c r="BB164" t="s">
        <v>348</v>
      </c>
      <c r="BC164" t="s">
        <v>348</v>
      </c>
      <c r="BD164" t="s">
        <v>348</v>
      </c>
      <c r="BE164" t="s">
        <v>348</v>
      </c>
      <c r="BF164" t="s">
        <v>348</v>
      </c>
      <c r="BG164" t="s">
        <v>348</v>
      </c>
      <c r="BH164" t="s">
        <v>348</v>
      </c>
      <c r="BI164" t="s">
        <v>348</v>
      </c>
      <c r="BJ164" t="s">
        <v>348</v>
      </c>
      <c r="BK164" t="s">
        <v>348</v>
      </c>
      <c r="BL164" t="s">
        <v>348</v>
      </c>
      <c r="BM164" t="s">
        <v>348</v>
      </c>
      <c r="BN164" t="s">
        <v>348</v>
      </c>
      <c r="BO164" t="s">
        <v>348</v>
      </c>
      <c r="BP164" t="s">
        <v>348</v>
      </c>
      <c r="BQ164" t="s">
        <v>348</v>
      </c>
      <c r="BR164" t="s">
        <v>659</v>
      </c>
      <c r="BS164" t="s">
        <v>348</v>
      </c>
      <c r="BT164" t="s">
        <v>348</v>
      </c>
      <c r="BU164" t="s">
        <v>348</v>
      </c>
      <c r="BV164" t="s">
        <v>348</v>
      </c>
      <c r="BW164" t="s">
        <v>348</v>
      </c>
      <c r="BX164" t="s">
        <v>348</v>
      </c>
      <c r="BY164" t="s">
        <v>348</v>
      </c>
      <c r="BZ164" t="s">
        <v>348</v>
      </c>
      <c r="CA164" t="s">
        <v>348</v>
      </c>
      <c r="CB164" t="s">
        <v>348</v>
      </c>
      <c r="CC164" t="s">
        <v>348</v>
      </c>
      <c r="CD164" t="s">
        <v>659</v>
      </c>
      <c r="CE164" t="s">
        <v>348</v>
      </c>
      <c r="CF164" t="s">
        <v>348</v>
      </c>
      <c r="CG164" t="s">
        <v>659</v>
      </c>
      <c r="CH164" t="s">
        <v>659</v>
      </c>
      <c r="CI164" t="s">
        <v>659</v>
      </c>
      <c r="CJ164" t="s">
        <v>348</v>
      </c>
      <c r="CK164" t="s">
        <v>659</v>
      </c>
      <c r="CL164" t="s">
        <v>659</v>
      </c>
      <c r="CM164" t="s">
        <v>659</v>
      </c>
      <c r="CN164" t="s">
        <v>659</v>
      </c>
      <c r="CO164" t="s">
        <v>659</v>
      </c>
      <c r="CP164" t="s">
        <v>348</v>
      </c>
      <c r="CQ164" t="s">
        <v>659</v>
      </c>
    </row>
    <row r="165" spans="1:95">
      <c r="A165" s="360" t="s">
        <v>1148</v>
      </c>
      <c r="B165" s="38" t="s">
        <v>541</v>
      </c>
      <c r="C165" t="s">
        <v>348</v>
      </c>
      <c r="D165" t="s">
        <v>348</v>
      </c>
      <c r="E165" t="s">
        <v>348</v>
      </c>
      <c r="F165" t="s">
        <v>348</v>
      </c>
      <c r="G165" t="s">
        <v>348</v>
      </c>
      <c r="H165" t="s">
        <v>348</v>
      </c>
      <c r="I165" t="s">
        <v>348</v>
      </c>
      <c r="J165" t="s">
        <v>348</v>
      </c>
      <c r="K165" t="s">
        <v>348</v>
      </c>
      <c r="L165" t="s">
        <v>348</v>
      </c>
      <c r="M165" t="s">
        <v>348</v>
      </c>
      <c r="N165" t="s">
        <v>348</v>
      </c>
      <c r="O165" t="s">
        <v>348</v>
      </c>
      <c r="P165" t="s">
        <v>348</v>
      </c>
      <c r="Q165" t="s">
        <v>348</v>
      </c>
      <c r="R165" t="s">
        <v>348</v>
      </c>
      <c r="S165" t="s">
        <v>348</v>
      </c>
      <c r="T165" t="s">
        <v>348</v>
      </c>
      <c r="U165" t="s">
        <v>348</v>
      </c>
      <c r="V165" t="s">
        <v>348</v>
      </c>
      <c r="W165" t="s">
        <v>348</v>
      </c>
      <c r="X165" t="s">
        <v>348</v>
      </c>
      <c r="Y165" t="s">
        <v>348</v>
      </c>
      <c r="Z165" t="s">
        <v>348</v>
      </c>
      <c r="AA165" t="s">
        <v>348</v>
      </c>
      <c r="AB165" t="s">
        <v>348</v>
      </c>
      <c r="AC165" t="s">
        <v>348</v>
      </c>
      <c r="AD165" t="s">
        <v>348</v>
      </c>
      <c r="AE165" t="s">
        <v>348</v>
      </c>
      <c r="AF165" t="s">
        <v>348</v>
      </c>
      <c r="AG165" t="s">
        <v>348</v>
      </c>
      <c r="AH165" t="s">
        <v>348</v>
      </c>
      <c r="AI165" t="s">
        <v>348</v>
      </c>
      <c r="AJ165" t="s">
        <v>348</v>
      </c>
      <c r="AK165" t="s">
        <v>348</v>
      </c>
      <c r="AL165" t="s">
        <v>348</v>
      </c>
      <c r="AM165" t="s">
        <v>348</v>
      </c>
      <c r="AN165" t="s">
        <v>348</v>
      </c>
      <c r="AO165" t="s">
        <v>348</v>
      </c>
      <c r="AP165" t="s">
        <v>348</v>
      </c>
      <c r="AQ165" t="s">
        <v>348</v>
      </c>
      <c r="AR165" t="s">
        <v>348</v>
      </c>
      <c r="AS165" t="s">
        <v>348</v>
      </c>
      <c r="AT165" t="s">
        <v>348</v>
      </c>
      <c r="AU165" t="s">
        <v>348</v>
      </c>
      <c r="AV165" t="s">
        <v>348</v>
      </c>
      <c r="AW165" t="s">
        <v>348</v>
      </c>
      <c r="AX165" t="s">
        <v>348</v>
      </c>
      <c r="AY165" t="s">
        <v>348</v>
      </c>
      <c r="AZ165" t="s">
        <v>348</v>
      </c>
      <c r="BA165" t="s">
        <v>348</v>
      </c>
      <c r="BB165" t="s">
        <v>348</v>
      </c>
      <c r="BC165" t="s">
        <v>348</v>
      </c>
      <c r="BD165" t="s">
        <v>348</v>
      </c>
      <c r="BE165" t="s">
        <v>348</v>
      </c>
      <c r="BF165" t="s">
        <v>348</v>
      </c>
      <c r="BG165" t="s">
        <v>348</v>
      </c>
      <c r="BH165" t="s">
        <v>348</v>
      </c>
      <c r="BI165" t="s">
        <v>348</v>
      </c>
      <c r="BJ165" t="s">
        <v>348</v>
      </c>
      <c r="BK165" t="s">
        <v>348</v>
      </c>
      <c r="BL165" t="s">
        <v>348</v>
      </c>
      <c r="BM165" t="s">
        <v>348</v>
      </c>
      <c r="BN165" t="s">
        <v>348</v>
      </c>
      <c r="BO165" t="s">
        <v>348</v>
      </c>
      <c r="BP165" t="s">
        <v>348</v>
      </c>
      <c r="BQ165" t="s">
        <v>348</v>
      </c>
      <c r="BR165" t="s">
        <v>659</v>
      </c>
      <c r="BS165" t="s">
        <v>348</v>
      </c>
      <c r="BT165" t="s">
        <v>348</v>
      </c>
      <c r="BU165" t="s">
        <v>348</v>
      </c>
      <c r="BV165" t="s">
        <v>348</v>
      </c>
      <c r="BW165" t="s">
        <v>348</v>
      </c>
      <c r="BX165" t="s">
        <v>348</v>
      </c>
      <c r="BY165" t="s">
        <v>348</v>
      </c>
      <c r="BZ165" t="s">
        <v>348</v>
      </c>
      <c r="CA165" t="s">
        <v>348</v>
      </c>
      <c r="CB165" t="s">
        <v>348</v>
      </c>
      <c r="CC165" t="s">
        <v>348</v>
      </c>
      <c r="CD165" t="s">
        <v>659</v>
      </c>
      <c r="CE165" t="s">
        <v>348</v>
      </c>
      <c r="CF165" t="s">
        <v>348</v>
      </c>
      <c r="CG165" t="s">
        <v>659</v>
      </c>
      <c r="CH165" t="s">
        <v>659</v>
      </c>
      <c r="CI165" t="s">
        <v>659</v>
      </c>
      <c r="CJ165" t="s">
        <v>348</v>
      </c>
      <c r="CK165" t="s">
        <v>659</v>
      </c>
      <c r="CL165" t="s">
        <v>659</v>
      </c>
      <c r="CM165" t="s">
        <v>659</v>
      </c>
      <c r="CN165" t="s">
        <v>659</v>
      </c>
      <c r="CO165" t="s">
        <v>659</v>
      </c>
      <c r="CP165" t="s">
        <v>348</v>
      </c>
      <c r="CQ165" t="s">
        <v>659</v>
      </c>
    </row>
    <row r="166" spans="1:95">
      <c r="BR166" t="s">
        <v>659</v>
      </c>
    </row>
    <row r="167" spans="1:95">
      <c r="BR167" t="s">
        <v>1158</v>
      </c>
    </row>
    <row r="168" spans="1:95">
      <c r="BR168" t="s">
        <v>659</v>
      </c>
    </row>
    <row r="169" spans="1:95">
      <c r="BR169" t="s">
        <v>659</v>
      </c>
    </row>
    <row r="170" spans="1:95">
      <c r="BR170" t="s">
        <v>659</v>
      </c>
    </row>
    <row r="171" spans="1:95">
      <c r="BR171" t="s">
        <v>1156</v>
      </c>
    </row>
    <row r="172" spans="1:95">
      <c r="BR172" t="s">
        <v>659</v>
      </c>
    </row>
    <row r="173" spans="1:95">
      <c r="BR173" t="s">
        <v>1157</v>
      </c>
    </row>
    <row r="174" spans="1:95">
      <c r="BR174" t="s">
        <v>659</v>
      </c>
    </row>
    <row r="175" spans="1:95">
      <c r="BR175" t="s">
        <v>659</v>
      </c>
    </row>
    <row r="176" spans="1:95">
      <c r="BR176" t="s">
        <v>659</v>
      </c>
    </row>
    <row r="177" spans="70:70">
      <c r="BR177" t="s">
        <v>659</v>
      </c>
    </row>
    <row r="178" spans="70:70">
      <c r="BR178" t="s">
        <v>659</v>
      </c>
    </row>
    <row r="179" spans="70:70">
      <c r="BR179" t="s">
        <v>659</v>
      </c>
    </row>
    <row r="181" spans="70:70">
      <c r="BR181" t="s">
        <v>659</v>
      </c>
    </row>
    <row r="182" spans="70:70">
      <c r="BR182" t="s">
        <v>659</v>
      </c>
    </row>
    <row r="183" spans="70:70">
      <c r="BR183" t="s">
        <v>659</v>
      </c>
    </row>
    <row r="184" spans="70:70">
      <c r="BR184" t="s">
        <v>659</v>
      </c>
    </row>
    <row r="185" spans="70:70">
      <c r="BR185" t="s">
        <v>659</v>
      </c>
    </row>
    <row r="186" spans="70:70">
      <c r="BR186" t="s">
        <v>659</v>
      </c>
    </row>
    <row r="187" spans="70:70">
      <c r="BR187" t="s">
        <v>659</v>
      </c>
    </row>
    <row r="188" spans="70:70">
      <c r="BR188" t="s">
        <v>1159</v>
      </c>
    </row>
    <row r="189" spans="70:70">
      <c r="BR189" t="s">
        <v>1159</v>
      </c>
    </row>
    <row r="190" spans="70:70">
      <c r="BR190" t="s">
        <v>659</v>
      </c>
    </row>
    <row r="191" spans="70:70">
      <c r="BR191" t="s">
        <v>1159</v>
      </c>
    </row>
    <row r="192" spans="70:70">
      <c r="BR192" t="s">
        <v>1159</v>
      </c>
    </row>
    <row r="193" spans="2:70">
      <c r="BR193" t="s">
        <v>1159</v>
      </c>
    </row>
    <row r="194" spans="2:70">
      <c r="BR194" t="s">
        <v>659</v>
      </c>
    </row>
    <row r="195" spans="2:70">
      <c r="BR195" t="s">
        <v>1159</v>
      </c>
    </row>
    <row r="196" spans="2:70">
      <c r="BR196" t="s">
        <v>659</v>
      </c>
    </row>
    <row r="197" spans="2:70">
      <c r="BR197" t="s">
        <v>1159</v>
      </c>
    </row>
    <row r="198" spans="2:70">
      <c r="BR198" t="s">
        <v>1159</v>
      </c>
    </row>
    <row r="199" spans="2:70">
      <c r="BR199" t="s">
        <v>659</v>
      </c>
    </row>
    <row r="200" spans="2:70">
      <c r="BR200" t="s">
        <v>1160</v>
      </c>
    </row>
    <row r="201" spans="2:70">
      <c r="BR201" t="s">
        <v>659</v>
      </c>
    </row>
    <row r="202" spans="2:70">
      <c r="BR202" t="s">
        <v>1154</v>
      </c>
    </row>
    <row r="203" spans="2:70">
      <c r="BR203" t="s">
        <v>659</v>
      </c>
    </row>
    <row r="204" spans="2:70">
      <c r="B204" t="s">
        <v>1268</v>
      </c>
      <c r="BR204" t="s">
        <v>1159</v>
      </c>
    </row>
    <row r="205" spans="2:70">
      <c r="BR205" t="s">
        <v>1159</v>
      </c>
    </row>
    <row r="206" spans="2:70">
      <c r="BR206" t="s">
        <v>1159</v>
      </c>
    </row>
    <row r="207" spans="2:70">
      <c r="BR207" t="s">
        <v>1159</v>
      </c>
    </row>
    <row r="208" spans="2:70">
      <c r="BR208" t="s">
        <v>1154</v>
      </c>
    </row>
    <row r="209" spans="70:70">
      <c r="BR209" t="s">
        <v>1154</v>
      </c>
    </row>
    <row r="210" spans="70:70">
      <c r="BR210" t="s">
        <v>1154</v>
      </c>
    </row>
    <row r="211" spans="70:70">
      <c r="BR211" t="s">
        <v>1159</v>
      </c>
    </row>
    <row r="212" spans="70:70">
      <c r="BR212" t="s">
        <v>1159</v>
      </c>
    </row>
    <row r="213" spans="70:70">
      <c r="BR213" t="s">
        <v>1159</v>
      </c>
    </row>
    <row r="214" spans="70:70">
      <c r="BR214" t="s">
        <v>1154</v>
      </c>
    </row>
    <row r="215" spans="70:70">
      <c r="BR215" t="s">
        <v>1154</v>
      </c>
    </row>
    <row r="216" spans="70:70">
      <c r="BR216" t="s">
        <v>1154</v>
      </c>
    </row>
    <row r="217" spans="70:70">
      <c r="BR217" t="s">
        <v>1154</v>
      </c>
    </row>
    <row r="218" spans="70:70">
      <c r="BR218" t="s">
        <v>1154</v>
      </c>
    </row>
    <row r="219" spans="70:70">
      <c r="BR219" t="s">
        <v>1154</v>
      </c>
    </row>
    <row r="220" spans="70:70">
      <c r="BR220" t="s">
        <v>1154</v>
      </c>
    </row>
    <row r="221" spans="70:70">
      <c r="BR221" t="s">
        <v>659</v>
      </c>
    </row>
    <row r="222" spans="70:70">
      <c r="BR222" t="s">
        <v>1159</v>
      </c>
    </row>
    <row r="223" spans="70:70">
      <c r="BR223" t="s">
        <v>1159</v>
      </c>
    </row>
    <row r="224" spans="70:70">
      <c r="BR224" t="s">
        <v>1159</v>
      </c>
    </row>
    <row r="225" spans="70:70">
      <c r="BR225" t="s">
        <v>1159</v>
      </c>
    </row>
    <row r="226" spans="70:70">
      <c r="BR226" t="s">
        <v>1159</v>
      </c>
    </row>
    <row r="227" spans="70:70">
      <c r="BR227" t="s">
        <v>1159</v>
      </c>
    </row>
    <row r="228" spans="70:70">
      <c r="BR228" t="s">
        <v>1159</v>
      </c>
    </row>
    <row r="229" spans="70:70">
      <c r="BR229" t="s">
        <v>1159</v>
      </c>
    </row>
    <row r="230" spans="70:70">
      <c r="BR230" t="s">
        <v>659</v>
      </c>
    </row>
    <row r="231" spans="70:70">
      <c r="BR231" t="s">
        <v>659</v>
      </c>
    </row>
    <row r="232" spans="70:70">
      <c r="BR232" t="s">
        <v>659</v>
      </c>
    </row>
    <row r="233" spans="70:70">
      <c r="BR233" t="s">
        <v>659</v>
      </c>
    </row>
    <row r="234" spans="70:70">
      <c r="BR234" t="s">
        <v>659</v>
      </c>
    </row>
    <row r="235" spans="70:70">
      <c r="BR235" t="s">
        <v>659</v>
      </c>
    </row>
    <row r="236" spans="70:70">
      <c r="BR236" t="s">
        <v>659</v>
      </c>
    </row>
    <row r="237" spans="70:70">
      <c r="BR237" t="s">
        <v>659</v>
      </c>
    </row>
    <row r="238" spans="70:70">
      <c r="BR238" t="s">
        <v>659</v>
      </c>
    </row>
    <row r="239" spans="70:70">
      <c r="BR239" t="s">
        <v>659</v>
      </c>
    </row>
    <row r="240" spans="70:70">
      <c r="BR240" t="s">
        <v>1161</v>
      </c>
    </row>
    <row r="241" spans="70:70">
      <c r="BR241" t="s">
        <v>1161</v>
      </c>
    </row>
    <row r="242" spans="70:70">
      <c r="BR242" t="s">
        <v>1161</v>
      </c>
    </row>
    <row r="243" spans="70:70">
      <c r="BR243" t="s">
        <v>1161</v>
      </c>
    </row>
    <row r="244" spans="70:70">
      <c r="BR244" t="s">
        <v>1161</v>
      </c>
    </row>
    <row r="245" spans="70:70">
      <c r="BR245" t="s">
        <v>1161</v>
      </c>
    </row>
    <row r="246" spans="70:70">
      <c r="BR246" t="s">
        <v>1161</v>
      </c>
    </row>
    <row r="247" spans="70:70">
      <c r="BR247" t="s">
        <v>659</v>
      </c>
    </row>
    <row r="248" spans="70:70">
      <c r="BR248" t="s">
        <v>659</v>
      </c>
    </row>
    <row r="249" spans="70:70">
      <c r="BR249" t="s">
        <v>659</v>
      </c>
    </row>
    <row r="250" spans="70:70">
      <c r="BR250" t="s">
        <v>659</v>
      </c>
    </row>
    <row r="251" spans="70:70">
      <c r="BR251" t="s">
        <v>659</v>
      </c>
    </row>
    <row r="252" spans="70:70">
      <c r="BR252" t="s">
        <v>659</v>
      </c>
    </row>
    <row r="253" spans="70:70">
      <c r="BR253" t="s">
        <v>659</v>
      </c>
    </row>
    <row r="254" spans="70:70">
      <c r="BR254" t="s">
        <v>659</v>
      </c>
    </row>
    <row r="255" spans="70:70">
      <c r="BR255" t="s">
        <v>659</v>
      </c>
    </row>
    <row r="256" spans="70:70">
      <c r="BR256" t="s">
        <v>659</v>
      </c>
    </row>
    <row r="257" spans="70:70">
      <c r="BR257" t="s">
        <v>659</v>
      </c>
    </row>
    <row r="258" spans="70:70">
      <c r="BR258" t="s">
        <v>1161</v>
      </c>
    </row>
    <row r="259" spans="70:70">
      <c r="BR259" t="s">
        <v>1161</v>
      </c>
    </row>
    <row r="260" spans="70:70">
      <c r="BR260" t="s">
        <v>1161</v>
      </c>
    </row>
    <row r="261" spans="70:70">
      <c r="BR261" t="s">
        <v>1161</v>
      </c>
    </row>
    <row r="262" spans="70:70">
      <c r="BR262" t="s">
        <v>659</v>
      </c>
    </row>
    <row r="263" spans="70:70">
      <c r="BR263" t="s">
        <v>659</v>
      </c>
    </row>
    <row r="264" spans="70:70">
      <c r="BR264" t="s">
        <v>659</v>
      </c>
    </row>
    <row r="265" spans="70:70">
      <c r="BR265" t="s">
        <v>1161</v>
      </c>
    </row>
    <row r="266" spans="70:70">
      <c r="BR266" t="s">
        <v>659</v>
      </c>
    </row>
    <row r="267" spans="70:70">
      <c r="BR267" t="s">
        <v>659</v>
      </c>
    </row>
    <row r="268" spans="70:70">
      <c r="BR268" t="s">
        <v>659</v>
      </c>
    </row>
    <row r="269" spans="70:70">
      <c r="BR269" t="s">
        <v>659</v>
      </c>
    </row>
    <row r="270" spans="70:70">
      <c r="BR270" t="s">
        <v>659</v>
      </c>
    </row>
    <row r="271" spans="70:70">
      <c r="BR271" t="s">
        <v>659</v>
      </c>
    </row>
    <row r="272" spans="70:70">
      <c r="BR272" t="s">
        <v>659</v>
      </c>
    </row>
    <row r="273" spans="70:70">
      <c r="BR273" t="s">
        <v>659</v>
      </c>
    </row>
    <row r="274" spans="70:70">
      <c r="BR274" t="s">
        <v>659</v>
      </c>
    </row>
    <row r="275" spans="70:70">
      <c r="BR275" t="s">
        <v>1162</v>
      </c>
    </row>
    <row r="276" spans="70:70">
      <c r="BR276" t="s">
        <v>1163</v>
      </c>
    </row>
    <row r="277" spans="70:70">
      <c r="BR277" t="s">
        <v>659</v>
      </c>
    </row>
    <row r="278" spans="70:70">
      <c r="BR278" t="s">
        <v>659</v>
      </c>
    </row>
    <row r="279" spans="70:70">
      <c r="BR279" t="s">
        <v>659</v>
      </c>
    </row>
    <row r="280" spans="70:70">
      <c r="BR280" t="s">
        <v>659</v>
      </c>
    </row>
    <row r="281" spans="70:70">
      <c r="BR281" t="s">
        <v>659</v>
      </c>
    </row>
    <row r="282" spans="70:70">
      <c r="BR282" t="s">
        <v>659</v>
      </c>
    </row>
    <row r="283" spans="70:70">
      <c r="BR283" t="s">
        <v>659</v>
      </c>
    </row>
    <row r="284" spans="70:70">
      <c r="BR284" t="s">
        <v>659</v>
      </c>
    </row>
    <row r="285" spans="70:70">
      <c r="BR285" t="s">
        <v>659</v>
      </c>
    </row>
    <row r="286" spans="70:70">
      <c r="BR286" t="s">
        <v>659</v>
      </c>
    </row>
    <row r="287" spans="70:70">
      <c r="BR287" t="s">
        <v>659</v>
      </c>
    </row>
    <row r="288" spans="70:70">
      <c r="BR288" t="s">
        <v>659</v>
      </c>
    </row>
    <row r="289" spans="70:70">
      <c r="BR289" t="s">
        <v>659</v>
      </c>
    </row>
    <row r="290" spans="70:70">
      <c r="BR290" t="s">
        <v>659</v>
      </c>
    </row>
    <row r="291" spans="70:70">
      <c r="BR291" t="s">
        <v>659</v>
      </c>
    </row>
    <row r="292" spans="70:70">
      <c r="BR292" t="s">
        <v>659</v>
      </c>
    </row>
    <row r="293" spans="70:70">
      <c r="BR293" t="s">
        <v>659</v>
      </c>
    </row>
    <row r="294" spans="70:70">
      <c r="BR294" t="s">
        <v>659</v>
      </c>
    </row>
    <row r="295" spans="70:70">
      <c r="BR295" t="s">
        <v>659</v>
      </c>
    </row>
    <row r="296" spans="70:70">
      <c r="BR296" t="s">
        <v>659</v>
      </c>
    </row>
    <row r="297" spans="70:70">
      <c r="BR297" t="s">
        <v>659</v>
      </c>
    </row>
    <row r="298" spans="70:70">
      <c r="BR298" t="s">
        <v>659</v>
      </c>
    </row>
  </sheetData>
  <phoneticPr fontId="4"/>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DH257"/>
  <sheetViews>
    <sheetView showGridLines="0" zoomScale="110" zoomScaleNormal="110" workbookViewId="0">
      <pane xSplit="12" ySplit="11" topLeftCell="BL120" activePane="bottomRight" state="frozen"/>
      <selection pane="topRight" activeCell="M1" sqref="M1"/>
      <selection pane="bottomLeft" activeCell="A12" sqref="A12"/>
      <selection pane="bottomRight" activeCell="BP1" sqref="BP1:BP1048576"/>
    </sheetView>
  </sheetViews>
  <sheetFormatPr defaultColWidth="9" defaultRowHeight="12"/>
  <cols>
    <col min="1" max="1" width="9" style="57"/>
    <col min="2" max="10" width="0" style="57" hidden="1" customWidth="1"/>
    <col min="11" max="11" width="9" style="353"/>
    <col min="12" max="12" width="25.5" style="57" bestFit="1" customWidth="1"/>
    <col min="13" max="19" width="13.5" style="57" customWidth="1"/>
    <col min="20" max="20" width="13.5" style="59" customWidth="1"/>
    <col min="21" max="24" width="13.5" style="57" customWidth="1"/>
    <col min="25" max="57" width="13.625" style="57" customWidth="1"/>
    <col min="58" max="59" width="13.625" style="59" customWidth="1"/>
    <col min="60" max="69" width="13.625" style="57" customWidth="1"/>
    <col min="70" max="70" width="13.5" style="57" customWidth="1"/>
    <col min="71" max="91" width="13.625" style="57" customWidth="1"/>
    <col min="92" max="92" width="13.875" style="57" customWidth="1"/>
    <col min="93" max="94" width="14" style="57" customWidth="1"/>
    <col min="95" max="95" width="13.875" style="57" customWidth="1"/>
    <col min="96" max="98" width="14.125" style="57" customWidth="1"/>
    <col min="99" max="101" width="13.875" style="57" customWidth="1"/>
    <col min="102" max="104" width="13.75" style="57" customWidth="1"/>
    <col min="105" max="105" width="13.125" style="57" customWidth="1"/>
    <col min="106" max="16384" width="9" style="57"/>
  </cols>
  <sheetData>
    <row r="1" spans="1:112" s="356" customFormat="1">
      <c r="K1" s="358"/>
      <c r="L1" s="356" t="s">
        <v>581</v>
      </c>
      <c r="M1" s="356">
        <v>1</v>
      </c>
      <c r="N1" s="356">
        <v>2</v>
      </c>
      <c r="O1" s="356">
        <v>3</v>
      </c>
      <c r="P1" s="356">
        <v>4</v>
      </c>
      <c r="Q1" s="356">
        <v>5</v>
      </c>
      <c r="R1" s="356">
        <v>6</v>
      </c>
      <c r="S1" s="356">
        <v>7</v>
      </c>
      <c r="T1" s="356">
        <v>8</v>
      </c>
      <c r="U1" s="356">
        <v>9</v>
      </c>
      <c r="V1" s="356">
        <v>10</v>
      </c>
      <c r="W1" s="356">
        <v>11</v>
      </c>
      <c r="X1" s="356">
        <v>12</v>
      </c>
      <c r="Y1" s="356">
        <v>13</v>
      </c>
      <c r="Z1" s="356">
        <v>14</v>
      </c>
      <c r="AA1" s="356">
        <v>15</v>
      </c>
      <c r="AB1" s="356">
        <v>16</v>
      </c>
      <c r="AC1" s="356">
        <v>17</v>
      </c>
      <c r="AD1" s="356">
        <v>18</v>
      </c>
      <c r="AE1" s="356">
        <v>19</v>
      </c>
      <c r="AF1" s="356">
        <v>20</v>
      </c>
      <c r="AG1" s="356">
        <v>21</v>
      </c>
      <c r="AH1" s="356">
        <v>22</v>
      </c>
      <c r="AI1" s="356">
        <v>23</v>
      </c>
      <c r="AJ1" s="356">
        <v>24</v>
      </c>
      <c r="AK1" s="356">
        <v>25</v>
      </c>
      <c r="AL1" s="356">
        <v>26</v>
      </c>
      <c r="AM1" s="356">
        <v>27</v>
      </c>
      <c r="AN1" s="356">
        <v>28</v>
      </c>
      <c r="AO1" s="356">
        <v>29</v>
      </c>
      <c r="AP1" s="356">
        <v>30</v>
      </c>
      <c r="AQ1" s="356">
        <v>31</v>
      </c>
      <c r="AR1" s="356">
        <v>32</v>
      </c>
      <c r="AS1" s="356">
        <v>33</v>
      </c>
      <c r="AT1" s="356">
        <v>34</v>
      </c>
      <c r="AU1" s="356">
        <v>35</v>
      </c>
      <c r="AV1" s="356">
        <v>36</v>
      </c>
      <c r="AW1" s="356">
        <v>37</v>
      </c>
      <c r="AX1" s="356">
        <v>38</v>
      </c>
      <c r="AY1" s="356">
        <v>39</v>
      </c>
      <c r="AZ1" s="356">
        <v>40</v>
      </c>
      <c r="BA1" s="356">
        <v>41</v>
      </c>
      <c r="BB1" s="356">
        <v>42</v>
      </c>
      <c r="BC1" s="356">
        <v>43</v>
      </c>
      <c r="BD1" s="356">
        <v>44</v>
      </c>
      <c r="BE1" s="356">
        <v>45</v>
      </c>
      <c r="BF1" s="356">
        <v>46</v>
      </c>
      <c r="BG1" s="356">
        <v>47</v>
      </c>
      <c r="BH1" s="356">
        <v>48</v>
      </c>
      <c r="BI1" s="356">
        <v>49</v>
      </c>
      <c r="BJ1" s="356">
        <v>50</v>
      </c>
      <c r="BK1" s="356">
        <v>51</v>
      </c>
      <c r="BL1" s="356">
        <v>52</v>
      </c>
      <c r="BM1" s="356">
        <v>53</v>
      </c>
      <c r="BN1" s="356">
        <v>54</v>
      </c>
      <c r="BO1" s="356">
        <v>55</v>
      </c>
      <c r="BP1" s="356">
        <v>56</v>
      </c>
      <c r="BQ1" s="356">
        <v>57</v>
      </c>
      <c r="BR1" s="356">
        <v>58</v>
      </c>
      <c r="BS1" s="356">
        <v>59</v>
      </c>
      <c r="BT1" s="356">
        <v>60</v>
      </c>
      <c r="BU1" s="356">
        <v>61</v>
      </c>
      <c r="BV1" s="356">
        <v>62</v>
      </c>
      <c r="BW1" s="356">
        <v>63</v>
      </c>
      <c r="BX1" s="356">
        <v>64</v>
      </c>
      <c r="BY1" s="356">
        <v>65</v>
      </c>
      <c r="BZ1" s="356">
        <v>66</v>
      </c>
      <c r="CA1" s="356">
        <v>67</v>
      </c>
      <c r="CB1" s="356">
        <v>68</v>
      </c>
      <c r="CC1" s="356">
        <v>69</v>
      </c>
      <c r="CD1" s="356">
        <v>70</v>
      </c>
      <c r="CE1" s="356">
        <v>71</v>
      </c>
      <c r="CF1" s="356">
        <v>72</v>
      </c>
      <c r="CG1" s="356">
        <v>73</v>
      </c>
      <c r="CH1" s="356">
        <v>74</v>
      </c>
      <c r="CI1" s="356">
        <v>75</v>
      </c>
      <c r="CJ1" s="356">
        <v>76</v>
      </c>
      <c r="CK1" s="356">
        <v>77</v>
      </c>
      <c r="CL1" s="356">
        <v>78</v>
      </c>
      <c r="CM1" s="356">
        <v>79</v>
      </c>
      <c r="CN1" s="356">
        <v>80</v>
      </c>
      <c r="CO1" s="356">
        <v>81</v>
      </c>
      <c r="CP1" s="356">
        <v>82</v>
      </c>
      <c r="CQ1" s="356">
        <v>83</v>
      </c>
      <c r="CR1" s="356">
        <v>84</v>
      </c>
      <c r="CS1" s="356">
        <v>85</v>
      </c>
      <c r="CT1" s="356">
        <v>86</v>
      </c>
      <c r="CU1" s="356">
        <v>87</v>
      </c>
      <c r="CV1" s="356">
        <v>88</v>
      </c>
      <c r="CW1" s="356">
        <v>89</v>
      </c>
      <c r="CX1" s="356">
        <v>90</v>
      </c>
      <c r="CY1" s="356">
        <v>91</v>
      </c>
      <c r="CZ1" s="356">
        <v>92</v>
      </c>
      <c r="DA1" s="356">
        <v>93</v>
      </c>
      <c r="DB1" s="356">
        <v>94</v>
      </c>
      <c r="DC1" s="356">
        <v>95</v>
      </c>
      <c r="DD1" s="356">
        <v>96</v>
      </c>
      <c r="DE1" s="356">
        <v>97</v>
      </c>
      <c r="DF1" s="356">
        <v>98</v>
      </c>
      <c r="DG1" s="356">
        <v>99</v>
      </c>
      <c r="DH1" s="356">
        <v>100</v>
      </c>
    </row>
    <row r="2" spans="1:112" s="375" customFormat="1">
      <c r="K2" s="369" t="s">
        <v>985</v>
      </c>
      <c r="L2" s="376" t="s">
        <v>1485</v>
      </c>
      <c r="M2" s="182">
        <v>38</v>
      </c>
      <c r="N2" s="182">
        <v>38</v>
      </c>
      <c r="O2" s="182">
        <v>38</v>
      </c>
      <c r="P2" s="182">
        <v>75</v>
      </c>
      <c r="Q2" s="182">
        <v>25</v>
      </c>
      <c r="R2" s="182">
        <v>25</v>
      </c>
      <c r="S2" s="182">
        <v>25</v>
      </c>
      <c r="T2" s="182">
        <v>38</v>
      </c>
      <c r="U2" s="282">
        <v>25</v>
      </c>
      <c r="V2" s="282">
        <v>75</v>
      </c>
      <c r="W2" s="377">
        <v>125</v>
      </c>
      <c r="X2" s="378">
        <v>31</v>
      </c>
      <c r="Y2" s="378">
        <v>100</v>
      </c>
      <c r="Z2" s="378">
        <v>100</v>
      </c>
      <c r="AA2" s="378">
        <v>125</v>
      </c>
      <c r="AB2" s="378">
        <v>188</v>
      </c>
      <c r="AC2" s="378">
        <v>188</v>
      </c>
      <c r="AD2" s="378">
        <v>75</v>
      </c>
      <c r="AE2" s="379">
        <v>25</v>
      </c>
      <c r="AF2" s="379">
        <v>38</v>
      </c>
      <c r="AG2" s="380">
        <v>25</v>
      </c>
      <c r="AH2" s="380">
        <v>25</v>
      </c>
      <c r="AI2" s="380">
        <v>25</v>
      </c>
      <c r="AJ2" s="380">
        <v>25</v>
      </c>
      <c r="AK2" s="380" t="s">
        <v>592</v>
      </c>
      <c r="AL2" s="380" t="s">
        <v>592</v>
      </c>
      <c r="AM2" s="380" t="s">
        <v>592</v>
      </c>
      <c r="AN2" s="380">
        <v>25</v>
      </c>
      <c r="AO2" s="380">
        <v>38</v>
      </c>
      <c r="AP2" s="380">
        <v>38</v>
      </c>
      <c r="AQ2" s="380">
        <v>125</v>
      </c>
      <c r="AR2" s="380">
        <v>38</v>
      </c>
      <c r="AS2" s="380">
        <v>38</v>
      </c>
      <c r="AT2" s="380">
        <v>25</v>
      </c>
      <c r="AU2" s="380">
        <v>25</v>
      </c>
      <c r="AV2" s="380">
        <v>25</v>
      </c>
      <c r="AW2" s="380"/>
      <c r="AX2" s="380" t="s">
        <v>1344</v>
      </c>
      <c r="AY2" s="182">
        <v>25</v>
      </c>
      <c r="AZ2" s="182">
        <v>38</v>
      </c>
      <c r="BA2" s="182">
        <v>38</v>
      </c>
      <c r="BB2" s="182">
        <v>38</v>
      </c>
      <c r="BC2" s="182">
        <v>38</v>
      </c>
      <c r="BD2" s="182"/>
      <c r="BE2" s="282">
        <v>38</v>
      </c>
      <c r="BF2" s="282">
        <v>38</v>
      </c>
      <c r="BG2" s="282">
        <v>38</v>
      </c>
      <c r="BH2" s="377">
        <v>38</v>
      </c>
      <c r="BI2" s="377">
        <v>38</v>
      </c>
      <c r="BJ2" s="377">
        <v>38</v>
      </c>
      <c r="BK2" s="377">
        <v>125</v>
      </c>
      <c r="BL2" s="377">
        <v>38</v>
      </c>
      <c r="BM2" s="377">
        <v>38</v>
      </c>
      <c r="BN2" s="377">
        <v>38</v>
      </c>
      <c r="BO2" s="377">
        <v>38</v>
      </c>
      <c r="BP2" s="377">
        <v>38</v>
      </c>
      <c r="BQ2" s="377">
        <v>38</v>
      </c>
      <c r="BR2" s="377">
        <v>38</v>
      </c>
      <c r="BS2" s="377">
        <v>38</v>
      </c>
      <c r="BT2" s="377">
        <v>38</v>
      </c>
      <c r="BU2" s="282">
        <v>75</v>
      </c>
      <c r="BV2" s="378">
        <v>75</v>
      </c>
      <c r="BW2" s="380">
        <v>25</v>
      </c>
      <c r="BX2" s="377">
        <v>50</v>
      </c>
      <c r="BY2" s="282">
        <v>38</v>
      </c>
      <c r="BZ2" s="354">
        <v>75</v>
      </c>
      <c r="CA2" s="354">
        <v>75</v>
      </c>
      <c r="CB2" s="381">
        <v>188</v>
      </c>
      <c r="CC2" s="382">
        <v>188</v>
      </c>
      <c r="CD2" s="382">
        <v>75</v>
      </c>
      <c r="CE2" s="377">
        <v>50</v>
      </c>
      <c r="CF2" s="378">
        <v>188</v>
      </c>
      <c r="CG2" s="378">
        <v>38</v>
      </c>
      <c r="CH2" s="282">
        <v>38</v>
      </c>
      <c r="CI2" s="282">
        <v>38</v>
      </c>
      <c r="CJ2" s="282">
        <v>75</v>
      </c>
      <c r="CK2" s="282">
        <v>38</v>
      </c>
      <c r="CL2" s="382">
        <v>50</v>
      </c>
      <c r="CM2" s="382">
        <v>50</v>
      </c>
      <c r="CN2" s="382">
        <v>50</v>
      </c>
      <c r="CO2" s="382">
        <v>75</v>
      </c>
      <c r="CP2" s="382">
        <v>50</v>
      </c>
      <c r="CQ2" s="382">
        <v>38</v>
      </c>
      <c r="CR2" s="382">
        <v>75</v>
      </c>
      <c r="CS2" s="377">
        <v>38</v>
      </c>
      <c r="CT2" s="282">
        <v>38</v>
      </c>
      <c r="CU2" s="382">
        <v>25</v>
      </c>
      <c r="CV2" s="382">
        <v>25</v>
      </c>
      <c r="CW2" s="382">
        <v>25</v>
      </c>
      <c r="CX2" s="380">
        <v>25</v>
      </c>
      <c r="CY2" s="382">
        <v>75</v>
      </c>
      <c r="CZ2" s="354">
        <v>75</v>
      </c>
      <c r="DA2" s="382">
        <v>38</v>
      </c>
      <c r="DB2" s="382"/>
      <c r="DC2" s="382"/>
      <c r="DD2" s="382"/>
      <c r="DE2" s="382"/>
      <c r="DF2" s="382"/>
      <c r="DG2" s="382"/>
      <c r="DH2" s="382"/>
    </row>
    <row r="3" spans="1:112" s="375" customFormat="1">
      <c r="K3" s="369" t="s">
        <v>986</v>
      </c>
      <c r="L3" s="383" t="s">
        <v>37</v>
      </c>
      <c r="M3" s="193" t="s">
        <v>593</v>
      </c>
      <c r="N3" s="193" t="s">
        <v>594</v>
      </c>
      <c r="O3" s="193" t="s">
        <v>594</v>
      </c>
      <c r="P3" s="193" t="s">
        <v>595</v>
      </c>
      <c r="Q3" s="193" t="s">
        <v>596</v>
      </c>
      <c r="R3" s="193" t="s">
        <v>597</v>
      </c>
      <c r="S3" s="193" t="s">
        <v>597</v>
      </c>
      <c r="T3" s="193" t="s">
        <v>598</v>
      </c>
      <c r="U3" s="283" t="s">
        <v>599</v>
      </c>
      <c r="V3" s="283" t="s">
        <v>600</v>
      </c>
      <c r="W3" s="384" t="s">
        <v>601</v>
      </c>
      <c r="X3" s="385" t="s">
        <v>602</v>
      </c>
      <c r="Y3" s="385" t="s">
        <v>603</v>
      </c>
      <c r="Z3" s="385" t="s">
        <v>603</v>
      </c>
      <c r="AA3" s="385" t="s">
        <v>603</v>
      </c>
      <c r="AB3" s="385" t="s">
        <v>603</v>
      </c>
      <c r="AC3" s="385" t="s">
        <v>603</v>
      </c>
      <c r="AD3" s="385" t="s">
        <v>603</v>
      </c>
      <c r="AE3" s="383" t="s">
        <v>604</v>
      </c>
      <c r="AF3" s="383" t="s">
        <v>605</v>
      </c>
      <c r="AG3" s="386" t="s">
        <v>606</v>
      </c>
      <c r="AH3" s="386" t="s">
        <v>606</v>
      </c>
      <c r="AI3" s="386" t="s">
        <v>606</v>
      </c>
      <c r="AJ3" s="386" t="s">
        <v>606</v>
      </c>
      <c r="AK3" s="386" t="s">
        <v>607</v>
      </c>
      <c r="AL3" s="386" t="s">
        <v>607</v>
      </c>
      <c r="AM3" s="386" t="s">
        <v>607</v>
      </c>
      <c r="AN3" s="386" t="s">
        <v>608</v>
      </c>
      <c r="AO3" s="386" t="s">
        <v>608</v>
      </c>
      <c r="AP3" s="386" t="s">
        <v>608</v>
      </c>
      <c r="AQ3" s="386" t="s">
        <v>609</v>
      </c>
      <c r="AR3" s="386" t="s">
        <v>609</v>
      </c>
      <c r="AS3" s="386" t="s">
        <v>609</v>
      </c>
      <c r="AT3" s="386" t="s">
        <v>610</v>
      </c>
      <c r="AU3" s="386" t="s">
        <v>610</v>
      </c>
      <c r="AV3" s="386" t="s">
        <v>610</v>
      </c>
      <c r="AW3" s="386" t="s">
        <v>610</v>
      </c>
      <c r="AX3" s="386" t="s">
        <v>611</v>
      </c>
      <c r="AY3" s="193" t="s">
        <v>612</v>
      </c>
      <c r="AZ3" s="193" t="s">
        <v>1494</v>
      </c>
      <c r="BA3" s="193" t="s">
        <v>612</v>
      </c>
      <c r="BB3" s="193" t="s">
        <v>612</v>
      </c>
      <c r="BC3" s="193" t="s">
        <v>612</v>
      </c>
      <c r="BD3" s="193" t="s">
        <v>612</v>
      </c>
      <c r="BE3" s="283" t="s">
        <v>599</v>
      </c>
      <c r="BF3" s="283" t="s">
        <v>599</v>
      </c>
      <c r="BG3" s="283" t="s">
        <v>613</v>
      </c>
      <c r="BH3" s="384" t="s">
        <v>614</v>
      </c>
      <c r="BI3" s="384" t="s">
        <v>614</v>
      </c>
      <c r="BJ3" s="384" t="s">
        <v>614</v>
      </c>
      <c r="BK3" s="384" t="s">
        <v>601</v>
      </c>
      <c r="BL3" s="384" t="s">
        <v>615</v>
      </c>
      <c r="BM3" s="384" t="s">
        <v>615</v>
      </c>
      <c r="BN3" s="384" t="s">
        <v>616</v>
      </c>
      <c r="BO3" s="384" t="s">
        <v>617</v>
      </c>
      <c r="BP3" s="384" t="s">
        <v>975</v>
      </c>
      <c r="BQ3" s="384" t="s">
        <v>616</v>
      </c>
      <c r="BR3" s="384" t="s">
        <v>617</v>
      </c>
      <c r="BS3" s="384" t="s">
        <v>617</v>
      </c>
      <c r="BT3" s="384" t="s">
        <v>619</v>
      </c>
      <c r="BU3" s="283" t="s">
        <v>620</v>
      </c>
      <c r="BV3" s="385" t="s">
        <v>603</v>
      </c>
      <c r="BW3" s="386" t="s">
        <v>621</v>
      </c>
      <c r="BX3" s="384" t="s">
        <v>622</v>
      </c>
      <c r="BY3" s="283" t="s">
        <v>599</v>
      </c>
      <c r="BZ3" s="283" t="s">
        <v>623</v>
      </c>
      <c r="CA3" s="283" t="s">
        <v>624</v>
      </c>
      <c r="CB3" s="387" t="s">
        <v>603</v>
      </c>
      <c r="CC3" s="388" t="s">
        <v>625</v>
      </c>
      <c r="CD3" s="388" t="s">
        <v>626</v>
      </c>
      <c r="CE3" s="384" t="s">
        <v>622</v>
      </c>
      <c r="CF3" s="385" t="s">
        <v>603</v>
      </c>
      <c r="CG3" s="385" t="s">
        <v>808</v>
      </c>
      <c r="CH3" s="283" t="s">
        <v>599</v>
      </c>
      <c r="CI3" s="283" t="s">
        <v>599</v>
      </c>
      <c r="CJ3" s="283" t="s">
        <v>815</v>
      </c>
      <c r="CK3" s="283" t="s">
        <v>821</v>
      </c>
      <c r="CL3" s="388" t="s">
        <v>1324</v>
      </c>
      <c r="CM3" s="388" t="s">
        <v>1326</v>
      </c>
      <c r="CN3" s="388" t="s">
        <v>1269</v>
      </c>
      <c r="CO3" s="388" t="s">
        <v>600</v>
      </c>
      <c r="CP3" s="388" t="s">
        <v>1322</v>
      </c>
      <c r="CQ3" s="388" t="s">
        <v>593</v>
      </c>
      <c r="CR3" s="388" t="s">
        <v>600</v>
      </c>
      <c r="CS3" s="384" t="s">
        <v>614</v>
      </c>
      <c r="CT3" s="283" t="s">
        <v>599</v>
      </c>
      <c r="CU3" s="388" t="s">
        <v>610</v>
      </c>
      <c r="CV3" s="388" t="s">
        <v>610</v>
      </c>
      <c r="CW3" s="388" t="s">
        <v>608</v>
      </c>
      <c r="CX3" s="386" t="s">
        <v>1610</v>
      </c>
      <c r="CY3" s="388" t="s">
        <v>1548</v>
      </c>
      <c r="CZ3" s="283" t="s">
        <v>1588</v>
      </c>
      <c r="DA3" s="388" t="s">
        <v>593</v>
      </c>
      <c r="DB3" s="388"/>
      <c r="DC3" s="388"/>
      <c r="DD3" s="388"/>
      <c r="DE3" s="388"/>
      <c r="DF3" s="388"/>
      <c r="DG3" s="388"/>
      <c r="DH3" s="388"/>
    </row>
    <row r="4" spans="1:112" s="375" customFormat="1">
      <c r="K4" s="369" t="s">
        <v>987</v>
      </c>
      <c r="L4" s="383" t="s">
        <v>536</v>
      </c>
      <c r="M4" s="193" t="s">
        <v>546</v>
      </c>
      <c r="N4" s="193" t="s">
        <v>546</v>
      </c>
      <c r="O4" s="193" t="s">
        <v>546</v>
      </c>
      <c r="P4" s="193" t="s">
        <v>627</v>
      </c>
      <c r="Q4" s="193" t="s">
        <v>627</v>
      </c>
      <c r="R4" s="193" t="s">
        <v>783</v>
      </c>
      <c r="S4" s="193" t="s">
        <v>786</v>
      </c>
      <c r="T4" s="193" t="s">
        <v>791</v>
      </c>
      <c r="U4" s="283" t="s">
        <v>789</v>
      </c>
      <c r="V4" s="283" t="s">
        <v>777</v>
      </c>
      <c r="W4" s="384" t="s">
        <v>546</v>
      </c>
      <c r="X4" s="385" t="s">
        <v>792</v>
      </c>
      <c r="Y4" s="385" t="s">
        <v>789</v>
      </c>
      <c r="Z4" s="385" t="s">
        <v>627</v>
      </c>
      <c r="AA4" s="385" t="s">
        <v>792</v>
      </c>
      <c r="AB4" s="385" t="s">
        <v>796</v>
      </c>
      <c r="AC4" s="385" t="s">
        <v>792</v>
      </c>
      <c r="AD4" s="385" t="s">
        <v>627</v>
      </c>
      <c r="AE4" s="383" t="s">
        <v>1212</v>
      </c>
      <c r="AF4" s="383"/>
      <c r="AG4" s="386" t="s">
        <v>537</v>
      </c>
      <c r="AH4" s="386" t="s">
        <v>546</v>
      </c>
      <c r="AI4" s="386" t="s">
        <v>1245</v>
      </c>
      <c r="AJ4" s="386" t="s">
        <v>546</v>
      </c>
      <c r="AK4" s="386" t="s">
        <v>628</v>
      </c>
      <c r="AL4" s="386" t="s">
        <v>628</v>
      </c>
      <c r="AM4" s="386" t="s">
        <v>629</v>
      </c>
      <c r="AN4" s="386" t="s">
        <v>627</v>
      </c>
      <c r="AO4" s="386" t="s">
        <v>628</v>
      </c>
      <c r="AP4" s="386" t="s">
        <v>628</v>
      </c>
      <c r="AQ4" s="386" t="s">
        <v>629</v>
      </c>
      <c r="AR4" s="386" t="s">
        <v>629</v>
      </c>
      <c r="AS4" s="386" t="s">
        <v>629</v>
      </c>
      <c r="AT4" s="386" t="s">
        <v>630</v>
      </c>
      <c r="AU4" s="386" t="s">
        <v>630</v>
      </c>
      <c r="AV4" s="386" t="s">
        <v>628</v>
      </c>
      <c r="AW4" s="386" t="s">
        <v>546</v>
      </c>
      <c r="AX4" s="386" t="s">
        <v>546</v>
      </c>
      <c r="AY4" s="193" t="s">
        <v>627</v>
      </c>
      <c r="AZ4" s="193" t="s">
        <v>627</v>
      </c>
      <c r="BA4" s="193" t="s">
        <v>571</v>
      </c>
      <c r="BB4" s="193" t="s">
        <v>627</v>
      </c>
      <c r="BC4" s="193" t="s">
        <v>627</v>
      </c>
      <c r="BD4" s="193" t="s">
        <v>546</v>
      </c>
      <c r="BE4" s="283" t="s">
        <v>627</v>
      </c>
      <c r="BF4" s="283" t="s">
        <v>1256</v>
      </c>
      <c r="BG4" s="283" t="s">
        <v>775</v>
      </c>
      <c r="BH4" s="384" t="s">
        <v>571</v>
      </c>
      <c r="BI4" s="384" t="s">
        <v>571</v>
      </c>
      <c r="BJ4" s="384" t="s">
        <v>778</v>
      </c>
      <c r="BK4" s="384" t="s">
        <v>777</v>
      </c>
      <c r="BL4" s="384" t="s">
        <v>778</v>
      </c>
      <c r="BM4" s="384" t="s">
        <v>778</v>
      </c>
      <c r="BN4" s="384" t="s">
        <v>546</v>
      </c>
      <c r="BO4" s="384" t="s">
        <v>546</v>
      </c>
      <c r="BP4" s="384" t="s">
        <v>546</v>
      </c>
      <c r="BQ4" s="384" t="s">
        <v>546</v>
      </c>
      <c r="BR4" s="384" t="s">
        <v>546</v>
      </c>
      <c r="BS4" s="384" t="s">
        <v>546</v>
      </c>
      <c r="BT4" s="384" t="s">
        <v>546</v>
      </c>
      <c r="BU4" s="283" t="s">
        <v>780</v>
      </c>
      <c r="BV4" s="385" t="s">
        <v>629</v>
      </c>
      <c r="BW4" s="386" t="s">
        <v>826</v>
      </c>
      <c r="BX4" s="384" t="s">
        <v>546</v>
      </c>
      <c r="BY4" s="283" t="s">
        <v>827</v>
      </c>
      <c r="BZ4" s="283" t="s">
        <v>775</v>
      </c>
      <c r="CA4" s="283" t="s">
        <v>781</v>
      </c>
      <c r="CB4" s="387" t="s">
        <v>1164</v>
      </c>
      <c r="CC4" s="388" t="s">
        <v>826</v>
      </c>
      <c r="CD4" s="388" t="s">
        <v>828</v>
      </c>
      <c r="CE4" s="384" t="s">
        <v>546</v>
      </c>
      <c r="CF4" s="385" t="s">
        <v>778</v>
      </c>
      <c r="CG4" s="385" t="s">
        <v>792</v>
      </c>
      <c r="CH4" s="283" t="s">
        <v>627</v>
      </c>
      <c r="CI4" s="283" t="s">
        <v>627</v>
      </c>
      <c r="CJ4" s="283" t="s">
        <v>816</v>
      </c>
      <c r="CK4" s="283" t="s">
        <v>627</v>
      </c>
      <c r="CL4" s="388" t="s">
        <v>544</v>
      </c>
      <c r="CM4" s="388" t="s">
        <v>627</v>
      </c>
      <c r="CN4" s="388" t="s">
        <v>1270</v>
      </c>
      <c r="CO4" s="388" t="s">
        <v>1290</v>
      </c>
      <c r="CP4" s="388" t="s">
        <v>546</v>
      </c>
      <c r="CQ4" s="388" t="s">
        <v>628</v>
      </c>
      <c r="CR4" s="388" t="s">
        <v>629</v>
      </c>
      <c r="CS4" s="384" t="s">
        <v>1358</v>
      </c>
      <c r="CT4" s="283" t="s">
        <v>627</v>
      </c>
      <c r="CU4" s="388" t="s">
        <v>1431</v>
      </c>
      <c r="CV4" s="388" t="s">
        <v>628</v>
      </c>
      <c r="CW4" s="388" t="s">
        <v>627</v>
      </c>
      <c r="CX4" s="386" t="s">
        <v>544</v>
      </c>
      <c r="CY4" s="388" t="s">
        <v>1431</v>
      </c>
      <c r="CZ4" s="283" t="s">
        <v>543</v>
      </c>
      <c r="DA4" s="388" t="s">
        <v>628</v>
      </c>
      <c r="DB4" s="388"/>
      <c r="DC4" s="388"/>
      <c r="DD4" s="388"/>
      <c r="DE4" s="388"/>
      <c r="DF4" s="388"/>
      <c r="DG4" s="388"/>
      <c r="DH4" s="388"/>
    </row>
    <row r="5" spans="1:112" s="375" customFormat="1">
      <c r="K5" s="369" t="s">
        <v>988</v>
      </c>
      <c r="L5" s="389" t="s">
        <v>1</v>
      </c>
      <c r="M5" s="205" t="s">
        <v>1392</v>
      </c>
      <c r="N5" s="205" t="s">
        <v>631</v>
      </c>
      <c r="O5" s="205">
        <v>1330</v>
      </c>
      <c r="P5" s="205">
        <v>1095</v>
      </c>
      <c r="Q5" s="205">
        <v>890</v>
      </c>
      <c r="R5" s="205">
        <v>1040</v>
      </c>
      <c r="S5" s="205">
        <v>1080</v>
      </c>
      <c r="T5" s="205">
        <v>1590</v>
      </c>
      <c r="U5" s="284">
        <v>740</v>
      </c>
      <c r="V5" s="284">
        <v>1330</v>
      </c>
      <c r="W5" s="390">
        <v>1100</v>
      </c>
      <c r="X5" s="391">
        <v>440</v>
      </c>
      <c r="Y5" s="391">
        <v>330</v>
      </c>
      <c r="Z5" s="391">
        <v>450</v>
      </c>
      <c r="AA5" s="391">
        <v>150</v>
      </c>
      <c r="AB5" s="391">
        <v>1130</v>
      </c>
      <c r="AC5" s="391">
        <v>1220</v>
      </c>
      <c r="AD5" s="391">
        <v>220</v>
      </c>
      <c r="AE5" s="392">
        <v>500</v>
      </c>
      <c r="AF5" s="392">
        <v>476.666</v>
      </c>
      <c r="AG5" s="393">
        <v>1030</v>
      </c>
      <c r="AH5" s="393" t="s">
        <v>1580</v>
      </c>
      <c r="AI5" s="393">
        <v>1320</v>
      </c>
      <c r="AJ5" s="393">
        <v>1240</v>
      </c>
      <c r="AK5" s="393">
        <v>1040</v>
      </c>
      <c r="AL5" s="393">
        <v>1240</v>
      </c>
      <c r="AM5" s="393">
        <v>1240</v>
      </c>
      <c r="AN5" s="393" t="s">
        <v>632</v>
      </c>
      <c r="AO5" s="393">
        <v>1130</v>
      </c>
      <c r="AP5" s="393">
        <v>1430</v>
      </c>
      <c r="AQ5" s="393">
        <v>1225</v>
      </c>
      <c r="AR5" s="393">
        <v>1000</v>
      </c>
      <c r="AS5" s="393">
        <v>1410</v>
      </c>
      <c r="AT5" s="393">
        <v>1150</v>
      </c>
      <c r="AU5" s="393">
        <v>1420</v>
      </c>
      <c r="AV5" s="393">
        <v>1410</v>
      </c>
      <c r="AW5" s="393">
        <v>1320</v>
      </c>
      <c r="AX5" s="393">
        <v>1320</v>
      </c>
      <c r="AY5" s="205">
        <v>1330</v>
      </c>
      <c r="AZ5" s="205">
        <v>1330</v>
      </c>
      <c r="BA5" s="205">
        <v>1330</v>
      </c>
      <c r="BB5" s="205">
        <v>1480</v>
      </c>
      <c r="BC5" s="205">
        <v>1580</v>
      </c>
      <c r="BD5" s="205">
        <v>1030</v>
      </c>
      <c r="BE5" s="284">
        <v>1330</v>
      </c>
      <c r="BF5" s="284">
        <v>1330</v>
      </c>
      <c r="BG5" s="284">
        <v>1330</v>
      </c>
      <c r="BH5" s="390">
        <v>1020</v>
      </c>
      <c r="BI5" s="390">
        <v>1250</v>
      </c>
      <c r="BJ5" s="390">
        <v>1580</v>
      </c>
      <c r="BK5" s="390">
        <v>1585</v>
      </c>
      <c r="BL5" s="390">
        <v>315</v>
      </c>
      <c r="BM5" s="390">
        <v>415</v>
      </c>
      <c r="BN5" s="390">
        <v>1140</v>
      </c>
      <c r="BO5" s="390">
        <v>1145</v>
      </c>
      <c r="BP5" s="390">
        <v>1320</v>
      </c>
      <c r="BQ5" s="390">
        <v>1320</v>
      </c>
      <c r="BR5" s="390">
        <v>1325</v>
      </c>
      <c r="BS5" s="390">
        <v>1485</v>
      </c>
      <c r="BT5" s="390">
        <v>1480</v>
      </c>
      <c r="BU5" s="284">
        <v>1330</v>
      </c>
      <c r="BV5" s="391">
        <v>1040</v>
      </c>
      <c r="BW5" s="393">
        <v>1180</v>
      </c>
      <c r="BX5" s="390">
        <v>1300</v>
      </c>
      <c r="BY5" s="284">
        <v>500</v>
      </c>
      <c r="BZ5" s="283" t="s">
        <v>1374</v>
      </c>
      <c r="CA5" s="283">
        <v>1040</v>
      </c>
      <c r="CB5" s="387">
        <v>500</v>
      </c>
      <c r="CC5" s="388">
        <v>1580</v>
      </c>
      <c r="CD5" s="388">
        <v>360</v>
      </c>
      <c r="CE5" s="390">
        <v>1300</v>
      </c>
      <c r="CF5" s="391">
        <v>1600</v>
      </c>
      <c r="CG5" s="391">
        <v>1265</v>
      </c>
      <c r="CH5" s="284">
        <v>1580</v>
      </c>
      <c r="CI5" s="284">
        <v>1480</v>
      </c>
      <c r="CJ5" s="284">
        <v>1330</v>
      </c>
      <c r="CK5" s="284">
        <v>1330</v>
      </c>
      <c r="CL5" s="394" t="s">
        <v>1198</v>
      </c>
      <c r="CM5" s="388" t="s">
        <v>1205</v>
      </c>
      <c r="CN5" s="388" t="s">
        <v>1311</v>
      </c>
      <c r="CO5" s="388" t="s">
        <v>1383</v>
      </c>
      <c r="CP5" s="394">
        <v>1040</v>
      </c>
      <c r="CQ5" s="388">
        <v>1360</v>
      </c>
      <c r="CR5" s="388">
        <v>1100</v>
      </c>
      <c r="CS5" s="390">
        <v>750</v>
      </c>
      <c r="CT5" s="284" t="s">
        <v>1426</v>
      </c>
      <c r="CU5" s="388">
        <v>1150</v>
      </c>
      <c r="CV5" s="388">
        <v>1150</v>
      </c>
      <c r="CW5" s="388">
        <v>450</v>
      </c>
      <c r="CX5" s="393">
        <v>1040</v>
      </c>
      <c r="CY5" s="388">
        <v>1050</v>
      </c>
      <c r="CZ5" s="283">
        <v>1300</v>
      </c>
      <c r="DA5" s="388">
        <v>1330</v>
      </c>
      <c r="DB5" s="388"/>
      <c r="DC5" s="388"/>
      <c r="DD5" s="388"/>
      <c r="DE5" s="388"/>
      <c r="DF5" s="388"/>
      <c r="DG5" s="388"/>
      <c r="DH5" s="388"/>
    </row>
    <row r="6" spans="1:112" s="375" customFormat="1">
      <c r="K6" s="369" t="s">
        <v>989</v>
      </c>
      <c r="L6" s="389" t="s">
        <v>2</v>
      </c>
      <c r="M6" s="205">
        <v>8400</v>
      </c>
      <c r="N6" s="205">
        <v>8400</v>
      </c>
      <c r="O6" s="205">
        <v>6000</v>
      </c>
      <c r="P6" s="205">
        <v>2000</v>
      </c>
      <c r="Q6" s="205">
        <v>3800</v>
      </c>
      <c r="R6" s="205">
        <v>6000</v>
      </c>
      <c r="S6" s="205">
        <v>6000</v>
      </c>
      <c r="T6" s="205">
        <v>4000</v>
      </c>
      <c r="U6" s="284">
        <v>2100</v>
      </c>
      <c r="V6" s="284">
        <v>4000</v>
      </c>
      <c r="W6" s="390">
        <v>3400</v>
      </c>
      <c r="X6" s="391">
        <v>6500</v>
      </c>
      <c r="Y6" s="391">
        <v>550</v>
      </c>
      <c r="Z6" s="391">
        <v>750</v>
      </c>
      <c r="AA6" s="391">
        <v>200</v>
      </c>
      <c r="AB6" s="391">
        <v>1620</v>
      </c>
      <c r="AC6" s="391">
        <v>800</v>
      </c>
      <c r="AD6" s="391">
        <v>1200</v>
      </c>
      <c r="AE6" s="392">
        <v>4000</v>
      </c>
      <c r="AF6" s="392">
        <v>1216.6659999999999</v>
      </c>
      <c r="AG6" s="393">
        <v>12000</v>
      </c>
      <c r="AH6" s="393" t="s">
        <v>633</v>
      </c>
      <c r="AI6" s="393" t="s">
        <v>634</v>
      </c>
      <c r="AJ6" s="393">
        <v>11200</v>
      </c>
      <c r="AK6" s="393">
        <v>6000</v>
      </c>
      <c r="AL6" s="393">
        <v>6000</v>
      </c>
      <c r="AM6" s="393">
        <v>6000</v>
      </c>
      <c r="AN6" s="393">
        <v>2000</v>
      </c>
      <c r="AO6" s="393">
        <v>6000</v>
      </c>
      <c r="AP6" s="393">
        <v>6000</v>
      </c>
      <c r="AQ6" s="393">
        <v>1800</v>
      </c>
      <c r="AR6" s="393">
        <v>8000</v>
      </c>
      <c r="AS6" s="393">
        <v>8000</v>
      </c>
      <c r="AT6" s="393">
        <v>4200</v>
      </c>
      <c r="AU6" s="393">
        <v>12600</v>
      </c>
      <c r="AV6" s="393">
        <v>6000</v>
      </c>
      <c r="AW6" s="393">
        <v>8000</v>
      </c>
      <c r="AX6" s="393">
        <v>8000</v>
      </c>
      <c r="AY6" s="205">
        <v>6000</v>
      </c>
      <c r="AZ6" s="205">
        <v>6000</v>
      </c>
      <c r="BA6" s="205">
        <v>6000</v>
      </c>
      <c r="BB6" s="205">
        <v>6000</v>
      </c>
      <c r="BC6" s="205">
        <v>6000</v>
      </c>
      <c r="BD6" s="205">
        <v>8400</v>
      </c>
      <c r="BE6" s="284">
        <v>6000</v>
      </c>
      <c r="BF6" s="284">
        <v>6000</v>
      </c>
      <c r="BG6" s="284">
        <v>12000</v>
      </c>
      <c r="BH6" s="390">
        <v>6000</v>
      </c>
      <c r="BI6" s="390">
        <v>6000</v>
      </c>
      <c r="BJ6" s="390">
        <v>4000</v>
      </c>
      <c r="BK6" s="390">
        <v>3400</v>
      </c>
      <c r="BL6" s="390">
        <v>1950</v>
      </c>
      <c r="BM6" s="390">
        <v>1950</v>
      </c>
      <c r="BN6" s="390">
        <v>12000</v>
      </c>
      <c r="BO6" s="390">
        <v>12000</v>
      </c>
      <c r="BP6" s="390">
        <v>12000</v>
      </c>
      <c r="BQ6" s="390">
        <v>12000</v>
      </c>
      <c r="BR6" s="390">
        <v>12000</v>
      </c>
      <c r="BS6" s="390">
        <v>12000</v>
      </c>
      <c r="BT6" s="390">
        <v>12000</v>
      </c>
      <c r="BU6" s="284">
        <v>5000</v>
      </c>
      <c r="BV6" s="391">
        <v>4000</v>
      </c>
      <c r="BW6" s="393">
        <v>2000</v>
      </c>
      <c r="BX6" s="390">
        <v>6200</v>
      </c>
      <c r="BY6" s="284">
        <v>4000</v>
      </c>
      <c r="BZ6" s="283">
        <v>4000</v>
      </c>
      <c r="CA6" s="283">
        <v>4000</v>
      </c>
      <c r="CB6" s="387">
        <v>200</v>
      </c>
      <c r="CC6" s="388">
        <v>1000</v>
      </c>
      <c r="CD6" s="388">
        <v>900</v>
      </c>
      <c r="CE6" s="390">
        <v>3900</v>
      </c>
      <c r="CF6" s="391">
        <v>800</v>
      </c>
      <c r="CG6" s="391">
        <v>4000</v>
      </c>
      <c r="CH6" s="284">
        <v>6000</v>
      </c>
      <c r="CI6" s="284">
        <v>6000</v>
      </c>
      <c r="CJ6" s="284">
        <v>4100</v>
      </c>
      <c r="CK6" s="284">
        <v>6000</v>
      </c>
      <c r="CL6" s="388" t="s">
        <v>1199</v>
      </c>
      <c r="CM6" s="388" t="s">
        <v>1206</v>
      </c>
      <c r="CN6" s="388">
        <v>4000</v>
      </c>
      <c r="CO6" s="388" t="s">
        <v>1289</v>
      </c>
      <c r="CP6" s="388">
        <v>4000</v>
      </c>
      <c r="CQ6" s="388">
        <v>8400</v>
      </c>
      <c r="CR6" s="388">
        <v>4000</v>
      </c>
      <c r="CS6" s="390">
        <v>6000</v>
      </c>
      <c r="CT6" s="284" t="s">
        <v>1427</v>
      </c>
      <c r="CU6" s="388">
        <v>12400</v>
      </c>
      <c r="CV6" s="388">
        <v>6000</v>
      </c>
      <c r="CW6" s="388">
        <v>4000</v>
      </c>
      <c r="CX6" s="393">
        <v>12300</v>
      </c>
      <c r="CY6" s="388">
        <v>5800</v>
      </c>
      <c r="CZ6" s="283">
        <v>4300</v>
      </c>
      <c r="DA6" s="388">
        <v>6000</v>
      </c>
      <c r="DB6" s="388"/>
      <c r="DC6" s="388"/>
      <c r="DD6" s="388"/>
      <c r="DE6" s="388"/>
      <c r="DF6" s="388"/>
      <c r="DG6" s="388"/>
      <c r="DH6" s="388"/>
    </row>
    <row r="7" spans="1:112" s="375" customFormat="1">
      <c r="K7" s="369" t="s">
        <v>990</v>
      </c>
      <c r="L7" s="383" t="s">
        <v>219</v>
      </c>
      <c r="M7" s="395" t="s">
        <v>635</v>
      </c>
      <c r="N7" s="395" t="s">
        <v>636</v>
      </c>
      <c r="O7" s="395" t="s">
        <v>636</v>
      </c>
      <c r="P7" s="395" t="s">
        <v>637</v>
      </c>
      <c r="Q7" s="395" t="s">
        <v>638</v>
      </c>
      <c r="R7" s="395" t="s">
        <v>784</v>
      </c>
      <c r="S7" s="395" t="s">
        <v>785</v>
      </c>
      <c r="T7" s="395" t="s">
        <v>639</v>
      </c>
      <c r="U7" s="355" t="s">
        <v>774</v>
      </c>
      <c r="V7" s="355" t="s">
        <v>790</v>
      </c>
      <c r="W7" s="396" t="s">
        <v>787</v>
      </c>
      <c r="X7" s="387" t="s">
        <v>793</v>
      </c>
      <c r="Y7" s="387" t="s">
        <v>782</v>
      </c>
      <c r="Z7" s="387" t="s">
        <v>782</v>
      </c>
      <c r="AA7" s="387" t="s">
        <v>782</v>
      </c>
      <c r="AB7" s="387" t="s">
        <v>794</v>
      </c>
      <c r="AC7" s="387" t="s">
        <v>795</v>
      </c>
      <c r="AD7" s="387" t="s">
        <v>797</v>
      </c>
      <c r="AE7" s="388" t="s">
        <v>530</v>
      </c>
      <c r="AF7" s="388"/>
      <c r="AG7" s="397" t="s">
        <v>774</v>
      </c>
      <c r="AH7" s="397" t="s">
        <v>788</v>
      </c>
      <c r="AI7" s="397" t="s">
        <v>640</v>
      </c>
      <c r="AJ7" s="397" t="s">
        <v>640</v>
      </c>
      <c r="AK7" s="397" t="s">
        <v>641</v>
      </c>
      <c r="AL7" s="397" t="s">
        <v>641</v>
      </c>
      <c r="AM7" s="397" t="s">
        <v>641</v>
      </c>
      <c r="AN7" s="397" t="s">
        <v>640</v>
      </c>
      <c r="AO7" s="397" t="s">
        <v>640</v>
      </c>
      <c r="AP7" s="397" t="s">
        <v>640</v>
      </c>
      <c r="AQ7" s="397" t="s">
        <v>642</v>
      </c>
      <c r="AR7" s="397" t="s">
        <v>639</v>
      </c>
      <c r="AS7" s="397" t="s">
        <v>639</v>
      </c>
      <c r="AT7" s="397" t="s">
        <v>638</v>
      </c>
      <c r="AU7" s="397" t="s">
        <v>638</v>
      </c>
      <c r="AV7" s="397" t="s">
        <v>638</v>
      </c>
      <c r="AW7" s="397" t="s">
        <v>638</v>
      </c>
      <c r="AX7" s="397" t="s">
        <v>643</v>
      </c>
      <c r="AY7" s="395" t="s">
        <v>644</v>
      </c>
      <c r="AZ7" s="395" t="s">
        <v>644</v>
      </c>
      <c r="BA7" s="395" t="s">
        <v>640</v>
      </c>
      <c r="BB7" s="395" t="s">
        <v>644</v>
      </c>
      <c r="BC7" s="395" t="s">
        <v>644</v>
      </c>
      <c r="BD7" s="395" t="s">
        <v>771</v>
      </c>
      <c r="BE7" s="355" t="s">
        <v>772</v>
      </c>
      <c r="BF7" s="355" t="s">
        <v>771</v>
      </c>
      <c r="BG7" s="355" t="s">
        <v>774</v>
      </c>
      <c r="BH7" s="396" t="s">
        <v>771</v>
      </c>
      <c r="BI7" s="396" t="s">
        <v>640</v>
      </c>
      <c r="BJ7" s="396" t="s">
        <v>640</v>
      </c>
      <c r="BK7" s="396" t="s">
        <v>645</v>
      </c>
      <c r="BL7" s="390" t="s">
        <v>640</v>
      </c>
      <c r="BM7" s="396" t="s">
        <v>640</v>
      </c>
      <c r="BN7" s="396" t="s">
        <v>646</v>
      </c>
      <c r="BO7" s="396" t="s">
        <v>646</v>
      </c>
      <c r="BP7" s="396" t="s">
        <v>647</v>
      </c>
      <c r="BQ7" s="396" t="s">
        <v>646</v>
      </c>
      <c r="BR7" s="396" t="s">
        <v>646</v>
      </c>
      <c r="BS7" s="396" t="s">
        <v>646</v>
      </c>
      <c r="BT7" s="396" t="s">
        <v>646</v>
      </c>
      <c r="BU7" s="355" t="s">
        <v>779</v>
      </c>
      <c r="BV7" s="387" t="s">
        <v>972</v>
      </c>
      <c r="BW7" s="397" t="s">
        <v>640</v>
      </c>
      <c r="BX7" s="396" t="s">
        <v>648</v>
      </c>
      <c r="BY7" s="355"/>
      <c r="BZ7" s="355" t="s">
        <v>1396</v>
      </c>
      <c r="CA7" s="355" t="s">
        <v>1397</v>
      </c>
      <c r="CB7" s="387" t="s">
        <v>648</v>
      </c>
      <c r="CC7" s="388"/>
      <c r="CD7" s="388"/>
      <c r="CE7" s="396" t="s">
        <v>648</v>
      </c>
      <c r="CF7" s="387" t="s">
        <v>794</v>
      </c>
      <c r="CG7" s="387" t="s">
        <v>809</v>
      </c>
      <c r="CH7" s="355" t="s">
        <v>772</v>
      </c>
      <c r="CI7" s="355" t="s">
        <v>772</v>
      </c>
      <c r="CJ7" s="355" t="s">
        <v>817</v>
      </c>
      <c r="CK7" s="355" t="s">
        <v>809</v>
      </c>
      <c r="CL7" s="388" t="s">
        <v>1200</v>
      </c>
      <c r="CM7" s="388" t="s">
        <v>1207</v>
      </c>
      <c r="CN7" s="388" t="s">
        <v>1271</v>
      </c>
      <c r="CO7" s="388" t="s">
        <v>635</v>
      </c>
      <c r="CP7" s="388" t="s">
        <v>560</v>
      </c>
      <c r="CQ7" s="388" t="s">
        <v>635</v>
      </c>
      <c r="CR7" s="388" t="s">
        <v>635</v>
      </c>
      <c r="CS7" s="396" t="s">
        <v>640</v>
      </c>
      <c r="CT7" s="355" t="s">
        <v>570</v>
      </c>
      <c r="CU7" s="388" t="s">
        <v>638</v>
      </c>
      <c r="CV7" s="388" t="s">
        <v>638</v>
      </c>
      <c r="CW7" s="388" t="s">
        <v>640</v>
      </c>
      <c r="CX7" s="397" t="s">
        <v>469</v>
      </c>
      <c r="CY7" s="388" t="s">
        <v>1549</v>
      </c>
      <c r="CZ7" s="355" t="s">
        <v>1396</v>
      </c>
      <c r="DA7" s="388" t="s">
        <v>635</v>
      </c>
      <c r="DB7" s="388"/>
      <c r="DC7" s="388"/>
      <c r="DD7" s="388"/>
      <c r="DE7" s="388"/>
      <c r="DF7" s="388"/>
      <c r="DG7" s="388"/>
      <c r="DH7" s="388"/>
    </row>
    <row r="8" spans="1:112" s="375" customFormat="1">
      <c r="K8" s="369" t="s">
        <v>991</v>
      </c>
      <c r="L8" s="389" t="s">
        <v>3</v>
      </c>
      <c r="M8" s="205" t="s">
        <v>1393</v>
      </c>
      <c r="N8" s="205" t="s">
        <v>982</v>
      </c>
      <c r="O8" s="205" t="s">
        <v>649</v>
      </c>
      <c r="P8" s="205">
        <v>1100</v>
      </c>
      <c r="Q8" s="205" t="s">
        <v>1401</v>
      </c>
      <c r="R8" s="205">
        <v>1045</v>
      </c>
      <c r="S8" s="205">
        <v>1085</v>
      </c>
      <c r="T8" s="205">
        <v>1600</v>
      </c>
      <c r="U8" s="284">
        <v>1520</v>
      </c>
      <c r="V8" s="284">
        <v>1335</v>
      </c>
      <c r="W8" s="390">
        <v>1105</v>
      </c>
      <c r="X8" s="391">
        <v>1370</v>
      </c>
      <c r="Y8" s="391">
        <v>1020</v>
      </c>
      <c r="Z8" s="391">
        <v>1020</v>
      </c>
      <c r="AA8" s="391">
        <v>1250</v>
      </c>
      <c r="AB8" s="391">
        <v>1134</v>
      </c>
      <c r="AC8" s="391">
        <v>1230</v>
      </c>
      <c r="AD8" s="391">
        <v>1310</v>
      </c>
      <c r="AE8" s="392" t="s">
        <v>1193</v>
      </c>
      <c r="AF8" s="392">
        <v>1200</v>
      </c>
      <c r="AG8" s="393" t="s">
        <v>1214</v>
      </c>
      <c r="AH8" s="393" t="s">
        <v>1582</v>
      </c>
      <c r="AI8" s="393">
        <v>1330</v>
      </c>
      <c r="AJ8" s="393">
        <v>1245</v>
      </c>
      <c r="AK8" s="393">
        <v>1045</v>
      </c>
      <c r="AL8" s="393">
        <v>1245</v>
      </c>
      <c r="AM8" s="393">
        <v>1245</v>
      </c>
      <c r="AN8" s="393">
        <v>13231337</v>
      </c>
      <c r="AO8" s="393">
        <v>1135</v>
      </c>
      <c r="AP8" s="393">
        <v>1430</v>
      </c>
      <c r="AQ8" s="393">
        <v>1230</v>
      </c>
      <c r="AR8" s="393">
        <v>1005</v>
      </c>
      <c r="AS8" s="393">
        <v>1415</v>
      </c>
      <c r="AT8" s="393">
        <v>1155</v>
      </c>
      <c r="AU8" s="393">
        <v>1425</v>
      </c>
      <c r="AV8" s="393">
        <v>1415</v>
      </c>
      <c r="AW8" s="393">
        <v>1325</v>
      </c>
      <c r="AX8" s="393">
        <v>1325</v>
      </c>
      <c r="AY8" s="205">
        <v>1337</v>
      </c>
      <c r="AZ8" s="205">
        <v>1335</v>
      </c>
      <c r="BA8" s="205">
        <v>1335</v>
      </c>
      <c r="BB8" s="205">
        <v>1485</v>
      </c>
      <c r="BC8" s="205">
        <v>1585</v>
      </c>
      <c r="BD8" s="205">
        <v>1035</v>
      </c>
      <c r="BE8" s="284">
        <v>1335</v>
      </c>
      <c r="BF8" s="284">
        <v>1335</v>
      </c>
      <c r="BG8" s="284">
        <v>1335</v>
      </c>
      <c r="BH8" s="390">
        <v>1025</v>
      </c>
      <c r="BI8" s="390">
        <v>1255</v>
      </c>
      <c r="BJ8" s="390">
        <v>1585</v>
      </c>
      <c r="BK8" s="390">
        <v>1590</v>
      </c>
      <c r="BL8" s="398" t="s">
        <v>951</v>
      </c>
      <c r="BM8" s="398" t="s">
        <v>951</v>
      </c>
      <c r="BN8" s="390">
        <v>1160</v>
      </c>
      <c r="BO8" s="390">
        <v>1160</v>
      </c>
      <c r="BP8" s="390">
        <v>1336</v>
      </c>
      <c r="BQ8" s="390">
        <v>1336</v>
      </c>
      <c r="BR8" s="390">
        <v>1336</v>
      </c>
      <c r="BS8" s="390">
        <v>1496</v>
      </c>
      <c r="BT8" s="390">
        <v>1496</v>
      </c>
      <c r="BU8" s="284">
        <v>1335</v>
      </c>
      <c r="BV8" s="391">
        <v>1045</v>
      </c>
      <c r="BW8" s="393">
        <v>1323</v>
      </c>
      <c r="BX8" s="390">
        <v>1310</v>
      </c>
      <c r="BY8" s="284">
        <v>1025</v>
      </c>
      <c r="BZ8" s="283" t="s">
        <v>1398</v>
      </c>
      <c r="CA8" s="283" t="s">
        <v>1398</v>
      </c>
      <c r="CB8" s="387">
        <v>1134</v>
      </c>
      <c r="CC8" s="388">
        <v>1600</v>
      </c>
      <c r="CD8" s="388">
        <v>1230</v>
      </c>
      <c r="CE8" s="390">
        <v>1310</v>
      </c>
      <c r="CF8" s="391">
        <v>1610</v>
      </c>
      <c r="CG8" s="391">
        <v>1270</v>
      </c>
      <c r="CH8" s="284">
        <v>1585</v>
      </c>
      <c r="CI8" s="284">
        <v>1485</v>
      </c>
      <c r="CJ8" s="284">
        <v>1335</v>
      </c>
      <c r="CK8" s="284">
        <v>1335</v>
      </c>
      <c r="CL8" s="388">
        <v>1100</v>
      </c>
      <c r="CM8" s="388">
        <v>1000</v>
      </c>
      <c r="CN8" s="388" t="s">
        <v>1311</v>
      </c>
      <c r="CO8" s="388" t="s">
        <v>1384</v>
      </c>
      <c r="CP8" s="388">
        <v>1050</v>
      </c>
      <c r="CQ8" s="388">
        <v>1367</v>
      </c>
      <c r="CR8" s="388">
        <v>1110</v>
      </c>
      <c r="CS8" s="390">
        <v>1550</v>
      </c>
      <c r="CT8" s="284" t="s">
        <v>1428</v>
      </c>
      <c r="CU8" s="388">
        <v>1155</v>
      </c>
      <c r="CV8" s="388">
        <v>1155</v>
      </c>
      <c r="CW8" s="388">
        <v>1040</v>
      </c>
      <c r="CX8" s="393">
        <v>1040</v>
      </c>
      <c r="CY8" s="388">
        <v>1060</v>
      </c>
      <c r="CZ8" s="283">
        <v>1315</v>
      </c>
      <c r="DA8" s="388">
        <v>1337</v>
      </c>
      <c r="DB8" s="388"/>
      <c r="DC8" s="388"/>
      <c r="DD8" s="388"/>
      <c r="DE8" s="388"/>
      <c r="DF8" s="388"/>
      <c r="DG8" s="388"/>
      <c r="DH8" s="388"/>
    </row>
    <row r="9" spans="1:112" s="375" customFormat="1">
      <c r="K9" s="369" t="s">
        <v>992</v>
      </c>
      <c r="L9" s="389" t="s">
        <v>4</v>
      </c>
      <c r="M9" s="205" t="s">
        <v>1315</v>
      </c>
      <c r="N9" s="205">
        <v>8500</v>
      </c>
      <c r="O9" s="205">
        <v>12300</v>
      </c>
      <c r="P9" s="205">
        <v>2200</v>
      </c>
      <c r="Q9" s="205">
        <v>12500</v>
      </c>
      <c r="R9" s="205">
        <v>12400</v>
      </c>
      <c r="S9" s="205">
        <v>12400</v>
      </c>
      <c r="T9" s="205">
        <v>8000</v>
      </c>
      <c r="U9" s="284">
        <v>13000</v>
      </c>
      <c r="V9" s="284">
        <v>4200</v>
      </c>
      <c r="W9" s="390">
        <v>3450</v>
      </c>
      <c r="X9" s="391">
        <v>13450</v>
      </c>
      <c r="Y9" s="391" t="s">
        <v>1354</v>
      </c>
      <c r="Z9" s="391" t="s">
        <v>1355</v>
      </c>
      <c r="AA9" s="391">
        <v>2000</v>
      </c>
      <c r="AB9" s="391">
        <v>1800</v>
      </c>
      <c r="AC9" s="391">
        <v>2000</v>
      </c>
      <c r="AD9" s="391">
        <v>4000</v>
      </c>
      <c r="AE9" s="392" t="s">
        <v>1194</v>
      </c>
      <c r="AF9" s="392">
        <v>8000</v>
      </c>
      <c r="AG9" s="393">
        <v>12300</v>
      </c>
      <c r="AH9" s="393" t="s">
        <v>650</v>
      </c>
      <c r="AI9" s="393" t="s">
        <v>650</v>
      </c>
      <c r="AJ9" s="393" t="s">
        <v>651</v>
      </c>
      <c r="AK9" s="393">
        <v>12400</v>
      </c>
      <c r="AL9" s="393" t="s">
        <v>1380</v>
      </c>
      <c r="AM9" s="393" t="s">
        <v>1378</v>
      </c>
      <c r="AN9" s="393" t="s">
        <v>1297</v>
      </c>
      <c r="AO9" s="393">
        <v>12200</v>
      </c>
      <c r="AP9" s="393">
        <v>6000</v>
      </c>
      <c r="AQ9" s="393">
        <v>2000</v>
      </c>
      <c r="AR9" s="393">
        <v>8000</v>
      </c>
      <c r="AS9" s="393">
        <v>8000</v>
      </c>
      <c r="AT9" s="393">
        <v>12600</v>
      </c>
      <c r="AU9" s="393">
        <v>12600</v>
      </c>
      <c r="AV9" s="393">
        <v>12300</v>
      </c>
      <c r="AW9" s="393">
        <v>8200</v>
      </c>
      <c r="AX9" s="393">
        <v>8200</v>
      </c>
      <c r="AY9" s="205">
        <v>12300</v>
      </c>
      <c r="AZ9" s="205">
        <v>12200</v>
      </c>
      <c r="BA9" s="205">
        <v>12200</v>
      </c>
      <c r="BB9" s="205">
        <v>12200</v>
      </c>
      <c r="BC9" s="205">
        <v>12200</v>
      </c>
      <c r="BD9" s="205">
        <v>8500</v>
      </c>
      <c r="BE9" s="284">
        <v>12200</v>
      </c>
      <c r="BF9" s="284">
        <v>12200</v>
      </c>
      <c r="BG9" s="284">
        <v>12200</v>
      </c>
      <c r="BH9" s="390">
        <v>12200</v>
      </c>
      <c r="BI9" s="390" t="s">
        <v>1371</v>
      </c>
      <c r="BJ9" s="390">
        <v>12200</v>
      </c>
      <c r="BK9" s="390">
        <v>3450</v>
      </c>
      <c r="BL9" s="390">
        <v>12200</v>
      </c>
      <c r="BM9" s="390">
        <v>12200</v>
      </c>
      <c r="BN9" s="390">
        <v>12050</v>
      </c>
      <c r="BO9" s="390">
        <v>12050</v>
      </c>
      <c r="BP9" s="390">
        <v>12050</v>
      </c>
      <c r="BQ9" s="390">
        <v>12050</v>
      </c>
      <c r="BR9" s="390">
        <v>12050</v>
      </c>
      <c r="BS9" s="390">
        <v>12050</v>
      </c>
      <c r="BT9" s="390">
        <v>12050</v>
      </c>
      <c r="BU9" s="284">
        <v>5200</v>
      </c>
      <c r="BV9" s="391">
        <v>4200</v>
      </c>
      <c r="BW9" s="393">
        <v>16300</v>
      </c>
      <c r="BX9" s="390">
        <v>6400</v>
      </c>
      <c r="BY9" s="284">
        <v>12200</v>
      </c>
      <c r="BZ9" s="284" t="s">
        <v>1377</v>
      </c>
      <c r="CA9" s="284">
        <v>4200</v>
      </c>
      <c r="CB9" s="399">
        <v>1800</v>
      </c>
      <c r="CC9" s="400">
        <v>2000</v>
      </c>
      <c r="CD9" s="400">
        <v>2100</v>
      </c>
      <c r="CE9" s="390">
        <v>4000</v>
      </c>
      <c r="CF9" s="391">
        <v>2000</v>
      </c>
      <c r="CG9" s="391">
        <v>12400</v>
      </c>
      <c r="CH9" s="284">
        <v>12200</v>
      </c>
      <c r="CI9" s="284">
        <v>12200</v>
      </c>
      <c r="CJ9" s="284" t="s">
        <v>960</v>
      </c>
      <c r="CK9" s="284">
        <v>12200</v>
      </c>
      <c r="CL9" s="388">
        <v>1300</v>
      </c>
      <c r="CM9" s="388">
        <v>2000</v>
      </c>
      <c r="CN9" s="388">
        <v>4200</v>
      </c>
      <c r="CO9" s="388" t="s">
        <v>1291</v>
      </c>
      <c r="CP9" s="388" t="s">
        <v>1317</v>
      </c>
      <c r="CQ9" s="388">
        <v>6000</v>
      </c>
      <c r="CR9" s="388">
        <v>4200</v>
      </c>
      <c r="CS9" s="390">
        <v>12200</v>
      </c>
      <c r="CT9" s="284">
        <v>12200</v>
      </c>
      <c r="CU9" s="388">
        <v>12600</v>
      </c>
      <c r="CV9" s="388">
        <v>12600</v>
      </c>
      <c r="CW9" s="388">
        <v>12300</v>
      </c>
      <c r="CX9" s="393">
        <v>12300</v>
      </c>
      <c r="CY9" s="388">
        <v>6000</v>
      </c>
      <c r="CZ9" s="284">
        <v>4500</v>
      </c>
      <c r="DA9" s="388">
        <v>12200</v>
      </c>
      <c r="DB9" s="388"/>
      <c r="DC9" s="388"/>
      <c r="DD9" s="388"/>
      <c r="DE9" s="388"/>
      <c r="DF9" s="388"/>
      <c r="DG9" s="388"/>
      <c r="DH9" s="388"/>
    </row>
    <row r="10" spans="1:112" s="375" customFormat="1">
      <c r="K10" s="369" t="s">
        <v>993</v>
      </c>
      <c r="L10" s="388" t="s">
        <v>289</v>
      </c>
      <c r="M10" s="395" t="s">
        <v>652</v>
      </c>
      <c r="N10" s="395" t="s">
        <v>652</v>
      </c>
      <c r="O10" s="395" t="s">
        <v>652</v>
      </c>
      <c r="P10" s="395" t="s">
        <v>763</v>
      </c>
      <c r="Q10" s="395" t="s">
        <v>569</v>
      </c>
      <c r="R10" s="395" t="s">
        <v>763</v>
      </c>
      <c r="S10" s="395" t="s">
        <v>764</v>
      </c>
      <c r="T10" s="395" t="s">
        <v>653</v>
      </c>
      <c r="U10" s="355" t="s">
        <v>765</v>
      </c>
      <c r="V10" s="355" t="s">
        <v>766</v>
      </c>
      <c r="W10" s="396" t="s">
        <v>767</v>
      </c>
      <c r="X10" s="387" t="s">
        <v>770</v>
      </c>
      <c r="Y10" s="387" t="s">
        <v>1602</v>
      </c>
      <c r="Z10" s="387" t="s">
        <v>798</v>
      </c>
      <c r="AA10" s="387" t="s">
        <v>1471</v>
      </c>
      <c r="AB10" s="387" t="s">
        <v>1471</v>
      </c>
      <c r="AC10" s="387" t="s">
        <v>768</v>
      </c>
      <c r="AD10" s="387" t="s">
        <v>1576</v>
      </c>
      <c r="AE10" s="388" t="s">
        <v>1211</v>
      </c>
      <c r="AF10" s="388"/>
      <c r="AG10" s="397" t="s">
        <v>652</v>
      </c>
      <c r="AH10" s="397" t="s">
        <v>652</v>
      </c>
      <c r="AI10" s="397" t="s">
        <v>652</v>
      </c>
      <c r="AJ10" s="397" t="s">
        <v>558</v>
      </c>
      <c r="AK10" s="397" t="s">
        <v>466</v>
      </c>
      <c r="AL10" s="397" t="s">
        <v>466</v>
      </c>
      <c r="AM10" s="397" t="s">
        <v>466</v>
      </c>
      <c r="AN10" s="397" t="s">
        <v>467</v>
      </c>
      <c r="AO10" s="397" t="s">
        <v>511</v>
      </c>
      <c r="AP10" s="397" t="s">
        <v>654</v>
      </c>
      <c r="AQ10" s="397" t="s">
        <v>518</v>
      </c>
      <c r="AR10" s="397" t="s">
        <v>653</v>
      </c>
      <c r="AS10" s="397" t="s">
        <v>653</v>
      </c>
      <c r="AT10" s="397" t="s">
        <v>1348</v>
      </c>
      <c r="AU10" s="397" t="s">
        <v>1349</v>
      </c>
      <c r="AV10" s="397" t="s">
        <v>534</v>
      </c>
      <c r="AW10" s="397" t="s">
        <v>547</v>
      </c>
      <c r="AX10" s="397" t="s">
        <v>551</v>
      </c>
      <c r="AY10" s="395" t="s">
        <v>510</v>
      </c>
      <c r="AZ10" s="395" t="s">
        <v>510</v>
      </c>
      <c r="BA10" s="395" t="s">
        <v>652</v>
      </c>
      <c r="BB10" s="395" t="s">
        <v>510</v>
      </c>
      <c r="BC10" s="395" t="s">
        <v>510</v>
      </c>
      <c r="BD10" s="395" t="s">
        <v>652</v>
      </c>
      <c r="BE10" s="355" t="s">
        <v>510</v>
      </c>
      <c r="BF10" s="355" t="s">
        <v>652</v>
      </c>
      <c r="BG10" s="355" t="s">
        <v>773</v>
      </c>
      <c r="BH10" s="396" t="s">
        <v>480</v>
      </c>
      <c r="BI10" s="396" t="s">
        <v>480</v>
      </c>
      <c r="BJ10" s="396" t="s">
        <v>480</v>
      </c>
      <c r="BK10" s="396" t="s">
        <v>776</v>
      </c>
      <c r="BL10" s="396" t="s">
        <v>483</v>
      </c>
      <c r="BM10" s="396" t="s">
        <v>483</v>
      </c>
      <c r="BN10" s="396" t="s">
        <v>484</v>
      </c>
      <c r="BO10" s="396" t="s">
        <v>484</v>
      </c>
      <c r="BP10" s="396" t="s">
        <v>484</v>
      </c>
      <c r="BQ10" s="396" t="s">
        <v>484</v>
      </c>
      <c r="BR10" s="396" t="s">
        <v>484</v>
      </c>
      <c r="BS10" s="396" t="s">
        <v>484</v>
      </c>
      <c r="BT10" s="396" t="s">
        <v>484</v>
      </c>
      <c r="BU10" s="355" t="s">
        <v>652</v>
      </c>
      <c r="BV10" s="387" t="s">
        <v>1349</v>
      </c>
      <c r="BW10" s="397" t="s">
        <v>467</v>
      </c>
      <c r="BX10" s="396" t="s">
        <v>655</v>
      </c>
      <c r="BY10" s="355"/>
      <c r="BZ10" s="355" t="s">
        <v>1350</v>
      </c>
      <c r="CA10" s="355" t="s">
        <v>1349</v>
      </c>
      <c r="CB10" s="387" t="s">
        <v>1153</v>
      </c>
      <c r="CC10" s="388"/>
      <c r="CD10" s="388"/>
      <c r="CE10" s="396" t="s">
        <v>798</v>
      </c>
      <c r="CF10" s="387" t="s">
        <v>1470</v>
      </c>
      <c r="CG10" s="387" t="s">
        <v>1220</v>
      </c>
      <c r="CH10" s="355" t="s">
        <v>510</v>
      </c>
      <c r="CI10" s="355" t="s">
        <v>510</v>
      </c>
      <c r="CJ10" s="355" t="s">
        <v>510</v>
      </c>
      <c r="CK10" s="355" t="s">
        <v>510</v>
      </c>
      <c r="CL10" s="388" t="s">
        <v>1201</v>
      </c>
      <c r="CM10" s="388" t="s">
        <v>1208</v>
      </c>
      <c r="CN10" s="388" t="s">
        <v>1349</v>
      </c>
      <c r="CO10" s="388" t="s">
        <v>547</v>
      </c>
      <c r="CP10" s="388" t="s">
        <v>1319</v>
      </c>
      <c r="CQ10" s="388" t="s">
        <v>652</v>
      </c>
      <c r="CR10" s="388" t="s">
        <v>1351</v>
      </c>
      <c r="CS10" s="396" t="s">
        <v>480</v>
      </c>
      <c r="CT10" s="402" t="s">
        <v>1388</v>
      </c>
      <c r="CU10" s="388" t="s">
        <v>1432</v>
      </c>
      <c r="CV10" s="388" t="s">
        <v>534</v>
      </c>
      <c r="CW10" s="388" t="s">
        <v>1501</v>
      </c>
      <c r="CX10" s="397" t="s">
        <v>1531</v>
      </c>
      <c r="CY10" s="388" t="s">
        <v>1550</v>
      </c>
      <c r="CZ10" s="355" t="s">
        <v>1589</v>
      </c>
      <c r="DA10" s="388" t="s">
        <v>652</v>
      </c>
      <c r="DB10" s="388"/>
      <c r="DC10" s="388"/>
      <c r="DD10" s="388"/>
      <c r="DE10" s="388"/>
      <c r="DF10" s="388"/>
      <c r="DG10" s="388"/>
      <c r="DH10" s="388"/>
    </row>
    <row r="11" spans="1:112" s="275" customFormat="1">
      <c r="K11" s="369" t="s">
        <v>994</v>
      </c>
      <c r="L11" s="65" t="s">
        <v>822</v>
      </c>
      <c r="M11" s="411">
        <v>20210802</v>
      </c>
      <c r="N11" s="65">
        <v>20200213</v>
      </c>
      <c r="O11" s="65">
        <v>20200213</v>
      </c>
      <c r="P11" s="65">
        <v>20191106</v>
      </c>
      <c r="Q11" s="411">
        <v>20210709</v>
      </c>
      <c r="R11" s="411">
        <v>20210709</v>
      </c>
      <c r="S11" s="411">
        <v>20210802</v>
      </c>
      <c r="T11" s="65">
        <v>20191106</v>
      </c>
      <c r="U11" s="411">
        <v>20220511</v>
      </c>
      <c r="V11" s="65">
        <v>20220120</v>
      </c>
      <c r="W11" s="65">
        <v>20200826</v>
      </c>
      <c r="X11" s="411">
        <v>20211129</v>
      </c>
      <c r="Y11" s="411">
        <v>20210817</v>
      </c>
      <c r="Z11" s="411">
        <v>20210817</v>
      </c>
      <c r="AA11" s="411">
        <v>20210817</v>
      </c>
      <c r="AB11" s="411">
        <v>20211013</v>
      </c>
      <c r="AC11" s="411">
        <v>20211013</v>
      </c>
      <c r="AD11" s="411">
        <v>20220914</v>
      </c>
      <c r="AE11" s="411">
        <v>20220511</v>
      </c>
      <c r="AF11" s="65">
        <v>20190717</v>
      </c>
      <c r="AG11" s="411">
        <v>20220314</v>
      </c>
      <c r="AH11" s="411">
        <v>20220914</v>
      </c>
      <c r="AI11" s="411">
        <v>20210709</v>
      </c>
      <c r="AJ11" s="411">
        <v>20220314</v>
      </c>
      <c r="AK11" s="411">
        <v>20220406</v>
      </c>
      <c r="AL11" s="411">
        <v>20220914</v>
      </c>
      <c r="AM11" s="411">
        <v>20220406</v>
      </c>
      <c r="AN11" s="411">
        <v>20210830</v>
      </c>
      <c r="AO11" s="411">
        <v>20210802</v>
      </c>
      <c r="AP11" s="411">
        <v>20210830</v>
      </c>
      <c r="AQ11" s="411">
        <v>20210830</v>
      </c>
      <c r="AR11" s="411">
        <v>20210709</v>
      </c>
      <c r="AS11" s="411">
        <v>20210709</v>
      </c>
      <c r="AT11" s="411">
        <v>20210709</v>
      </c>
      <c r="AU11" s="411">
        <v>20210709</v>
      </c>
      <c r="AV11" s="411">
        <v>20210709</v>
      </c>
      <c r="AW11" s="411">
        <v>20210709</v>
      </c>
      <c r="AX11" s="411">
        <v>20210709</v>
      </c>
      <c r="AY11" s="411">
        <v>20220120</v>
      </c>
      <c r="AZ11" s="411">
        <v>20220120</v>
      </c>
      <c r="BA11" s="411">
        <v>20230210</v>
      </c>
      <c r="BB11" s="411">
        <v>20220120</v>
      </c>
      <c r="BC11" s="411">
        <v>20230210</v>
      </c>
      <c r="BD11" s="411">
        <v>20230210</v>
      </c>
      <c r="BE11" s="411">
        <v>20230210</v>
      </c>
      <c r="BF11" s="411">
        <v>20230210</v>
      </c>
      <c r="BG11" s="65">
        <v>20210317</v>
      </c>
      <c r="BH11" s="411">
        <v>20220513</v>
      </c>
      <c r="BI11" s="411">
        <v>20210709</v>
      </c>
      <c r="BJ11" s="411">
        <v>20210709</v>
      </c>
      <c r="BK11" s="65">
        <v>20191106</v>
      </c>
      <c r="BL11" s="411">
        <v>20210709</v>
      </c>
      <c r="BM11" s="411">
        <v>20210906</v>
      </c>
      <c r="BN11" s="65">
        <v>20191106</v>
      </c>
      <c r="BO11" s="411">
        <v>20210709</v>
      </c>
      <c r="BP11" s="65">
        <v>20191106</v>
      </c>
      <c r="BQ11" s="65">
        <v>20191106</v>
      </c>
      <c r="BR11" s="411">
        <v>20220228</v>
      </c>
      <c r="BS11" s="411">
        <v>20220228</v>
      </c>
      <c r="BT11" s="65">
        <v>20191106</v>
      </c>
      <c r="BU11" s="65">
        <v>20220511</v>
      </c>
      <c r="BV11" s="65">
        <v>20200121</v>
      </c>
      <c r="BW11" s="65">
        <v>20191106</v>
      </c>
      <c r="BX11" s="411">
        <v>20210817</v>
      </c>
      <c r="BY11" s="65">
        <v>20210317</v>
      </c>
      <c r="BZ11" s="411">
        <v>20210924</v>
      </c>
      <c r="CA11" s="411">
        <v>20210709</v>
      </c>
      <c r="CB11" s="411">
        <v>20211013</v>
      </c>
      <c r="CC11" s="65">
        <v>20190717</v>
      </c>
      <c r="CD11" s="65">
        <v>20190717</v>
      </c>
      <c r="CE11" s="65">
        <v>20191106</v>
      </c>
      <c r="CF11" s="411">
        <v>20211013</v>
      </c>
      <c r="CG11" s="411">
        <v>20211129</v>
      </c>
      <c r="CH11" s="411">
        <v>20220120</v>
      </c>
      <c r="CI11" s="65">
        <v>20220120</v>
      </c>
      <c r="CJ11" s="411">
        <v>20220914</v>
      </c>
      <c r="CK11" s="65">
        <v>20220120</v>
      </c>
      <c r="CL11" s="65">
        <v>20191106</v>
      </c>
      <c r="CM11" s="65">
        <v>20191106</v>
      </c>
      <c r="CN11" s="411">
        <v>20210906</v>
      </c>
      <c r="CO11" s="65">
        <v>20200420</v>
      </c>
      <c r="CP11" s="411">
        <v>20220511</v>
      </c>
      <c r="CQ11" s="411">
        <v>20211013</v>
      </c>
      <c r="CR11" s="411">
        <v>20210709</v>
      </c>
      <c r="CS11" s="411">
        <v>20220406</v>
      </c>
      <c r="CT11" s="411">
        <v>20210709</v>
      </c>
      <c r="CU11" s="411">
        <v>20210802</v>
      </c>
      <c r="CV11" s="65" t="s">
        <v>1503</v>
      </c>
      <c r="CW11" s="65" t="s">
        <v>1502</v>
      </c>
      <c r="CX11" s="411" t="s">
        <v>1533</v>
      </c>
      <c r="CY11" s="65" t="s">
        <v>1568</v>
      </c>
      <c r="CZ11" s="65">
        <v>20221013</v>
      </c>
      <c r="DA11" s="65" t="s">
        <v>1616</v>
      </c>
      <c r="DB11" s="65"/>
      <c r="DC11" s="65"/>
      <c r="DD11" s="65"/>
      <c r="DE11" s="65"/>
      <c r="DF11" s="65"/>
      <c r="DG11" s="65"/>
      <c r="DH11" s="65"/>
    </row>
    <row r="12" spans="1:112">
      <c r="C12" s="77"/>
      <c r="D12" s="78" t="s">
        <v>38</v>
      </c>
      <c r="E12" s="79" t="s">
        <v>39</v>
      </c>
      <c r="F12" s="80"/>
      <c r="G12" s="80"/>
      <c r="H12" s="81"/>
      <c r="K12" s="353" t="s">
        <v>995</v>
      </c>
      <c r="L12" s="66" t="s">
        <v>220</v>
      </c>
      <c r="M12" s="63" t="s">
        <v>379</v>
      </c>
      <c r="N12" s="63" t="s">
        <v>379</v>
      </c>
      <c r="O12" s="63" t="s">
        <v>379</v>
      </c>
      <c r="P12" s="63" t="s">
        <v>379</v>
      </c>
      <c r="Q12" s="63" t="s">
        <v>379</v>
      </c>
      <c r="R12" s="63" t="s">
        <v>379</v>
      </c>
      <c r="S12" s="63" t="s">
        <v>379</v>
      </c>
      <c r="T12" s="64" t="s">
        <v>379</v>
      </c>
      <c r="U12" s="63" t="s">
        <v>379</v>
      </c>
      <c r="V12" s="63" t="s">
        <v>379</v>
      </c>
      <c r="W12" s="63" t="s">
        <v>379</v>
      </c>
      <c r="X12" s="63" t="s">
        <v>379</v>
      </c>
      <c r="Y12" s="63" t="s">
        <v>379</v>
      </c>
      <c r="Z12" s="63" t="s">
        <v>379</v>
      </c>
      <c r="AA12" s="63" t="s">
        <v>379</v>
      </c>
      <c r="AB12" s="63" t="s">
        <v>379</v>
      </c>
      <c r="AC12" s="63" t="s">
        <v>379</v>
      </c>
      <c r="AD12" s="63" t="s">
        <v>379</v>
      </c>
      <c r="AE12" s="63" t="s">
        <v>379</v>
      </c>
      <c r="AF12" s="63" t="s">
        <v>379</v>
      </c>
      <c r="AG12" s="63" t="s">
        <v>379</v>
      </c>
      <c r="AH12" s="63" t="s">
        <v>379</v>
      </c>
      <c r="AI12" s="63" t="s">
        <v>379</v>
      </c>
      <c r="AJ12" s="63" t="s">
        <v>379</v>
      </c>
      <c r="AK12" s="63" t="s">
        <v>379</v>
      </c>
      <c r="AL12" s="63" t="s">
        <v>379</v>
      </c>
      <c r="AM12" s="63" t="s">
        <v>379</v>
      </c>
      <c r="AN12" s="63" t="s">
        <v>379</v>
      </c>
      <c r="AO12" s="63" t="s">
        <v>379</v>
      </c>
      <c r="AP12" s="63" t="s">
        <v>379</v>
      </c>
      <c r="AQ12" s="63" t="s">
        <v>379</v>
      </c>
      <c r="AR12" s="63" t="s">
        <v>379</v>
      </c>
      <c r="AS12" s="63" t="s">
        <v>379</v>
      </c>
      <c r="AT12" s="63" t="s">
        <v>379</v>
      </c>
      <c r="AU12" s="63" t="s">
        <v>379</v>
      </c>
      <c r="AV12" s="63" t="s">
        <v>379</v>
      </c>
      <c r="AW12" s="63" t="s">
        <v>379</v>
      </c>
      <c r="AX12" s="63" t="s">
        <v>379</v>
      </c>
      <c r="AY12" s="63" t="s">
        <v>343</v>
      </c>
      <c r="AZ12" s="63" t="s">
        <v>343</v>
      </c>
      <c r="BA12" s="63" t="s">
        <v>379</v>
      </c>
      <c r="BB12" s="63" t="s">
        <v>343</v>
      </c>
      <c r="BC12" s="63" t="s">
        <v>343</v>
      </c>
      <c r="BD12" s="63" t="s">
        <v>379</v>
      </c>
      <c r="BE12" s="63" t="s">
        <v>379</v>
      </c>
      <c r="BF12" s="64" t="s">
        <v>379</v>
      </c>
      <c r="BG12" s="64" t="s">
        <v>379</v>
      </c>
      <c r="BH12" s="63" t="s">
        <v>379</v>
      </c>
      <c r="BI12" s="63" t="s">
        <v>379</v>
      </c>
      <c r="BJ12" s="63" t="s">
        <v>379</v>
      </c>
      <c r="BK12" s="63" t="s">
        <v>343</v>
      </c>
      <c r="BL12" s="63" t="s">
        <v>379</v>
      </c>
      <c r="BM12" s="63" t="s">
        <v>379</v>
      </c>
      <c r="BN12" s="63" t="s">
        <v>379</v>
      </c>
      <c r="BO12" s="63" t="s">
        <v>379</v>
      </c>
      <c r="BP12" s="63" t="s">
        <v>379</v>
      </c>
      <c r="BQ12" s="63" t="s">
        <v>379</v>
      </c>
      <c r="BR12" s="63" t="s">
        <v>379</v>
      </c>
      <c r="BS12" s="63" t="s">
        <v>379</v>
      </c>
      <c r="BT12" s="63" t="s">
        <v>379</v>
      </c>
      <c r="BU12" s="63" t="s">
        <v>379</v>
      </c>
      <c r="BV12" s="63" t="s">
        <v>379</v>
      </c>
      <c r="BW12" s="63" t="s">
        <v>379</v>
      </c>
      <c r="BX12" s="63" t="s">
        <v>379</v>
      </c>
      <c r="BY12" s="63" t="s">
        <v>379</v>
      </c>
      <c r="BZ12" s="63" t="s">
        <v>379</v>
      </c>
      <c r="CA12" s="63" t="s">
        <v>379</v>
      </c>
      <c r="CB12" s="63" t="s">
        <v>379</v>
      </c>
      <c r="CC12" s="63" t="s">
        <v>379</v>
      </c>
      <c r="CD12" s="63" t="s">
        <v>379</v>
      </c>
      <c r="CE12" s="63" t="s">
        <v>379</v>
      </c>
      <c r="CF12" s="63" t="s">
        <v>379</v>
      </c>
      <c r="CG12" s="63" t="s">
        <v>379</v>
      </c>
      <c r="CH12" s="63" t="s">
        <v>379</v>
      </c>
      <c r="CI12" s="63" t="s">
        <v>379</v>
      </c>
      <c r="CJ12" s="63" t="s">
        <v>379</v>
      </c>
      <c r="CK12" s="63" t="s">
        <v>379</v>
      </c>
      <c r="CL12" s="63" t="s">
        <v>379</v>
      </c>
      <c r="CM12" s="63" t="s">
        <v>379</v>
      </c>
      <c r="CN12" s="63" t="s">
        <v>379</v>
      </c>
      <c r="CO12" s="63" t="s">
        <v>379</v>
      </c>
      <c r="CP12" s="63" t="s">
        <v>379</v>
      </c>
      <c r="CQ12" s="63" t="s">
        <v>379</v>
      </c>
      <c r="CR12" s="63" t="s">
        <v>379</v>
      </c>
      <c r="CS12" s="63" t="s">
        <v>379</v>
      </c>
      <c r="CT12" s="63" t="s">
        <v>379</v>
      </c>
      <c r="CU12" s="63" t="s">
        <v>1433</v>
      </c>
      <c r="CV12" s="63" t="s">
        <v>379</v>
      </c>
      <c r="CW12" s="63" t="s">
        <v>379</v>
      </c>
      <c r="CX12" s="63" t="s">
        <v>379</v>
      </c>
      <c r="CY12" s="63" t="s">
        <v>379</v>
      </c>
      <c r="CZ12" s="63" t="s">
        <v>379</v>
      </c>
      <c r="DA12" s="63" t="s">
        <v>379</v>
      </c>
      <c r="DB12" s="63"/>
      <c r="DC12" s="63"/>
      <c r="DD12" s="63"/>
      <c r="DE12" s="63"/>
      <c r="DF12" s="63"/>
      <c r="DG12" s="63"/>
      <c r="DH12" s="63"/>
    </row>
    <row r="13" spans="1:112" s="59" customFormat="1" ht="12.75" thickBot="1">
      <c r="A13" s="57"/>
      <c r="B13" s="57"/>
      <c r="C13" s="82"/>
      <c r="D13" s="83" t="s">
        <v>212</v>
      </c>
      <c r="E13" s="84" t="s">
        <v>213</v>
      </c>
      <c r="F13" s="85"/>
      <c r="G13" s="85"/>
      <c r="H13" s="86"/>
      <c r="I13" s="57"/>
      <c r="J13" s="57"/>
      <c r="K13" s="353" t="s">
        <v>996</v>
      </c>
      <c r="L13" s="67" t="s">
        <v>330</v>
      </c>
      <c r="M13" s="63">
        <v>250</v>
      </c>
      <c r="N13" s="63">
        <v>250</v>
      </c>
      <c r="O13" s="73">
        <v>230</v>
      </c>
      <c r="P13" s="63">
        <v>150</v>
      </c>
      <c r="Q13" s="64">
        <v>250</v>
      </c>
      <c r="R13" s="64">
        <v>230</v>
      </c>
      <c r="S13" s="64">
        <v>230</v>
      </c>
      <c r="T13" s="64">
        <v>230</v>
      </c>
      <c r="U13" s="64">
        <v>200</v>
      </c>
      <c r="V13" s="64">
        <v>150</v>
      </c>
      <c r="W13" s="64">
        <v>100</v>
      </c>
      <c r="X13" s="64">
        <v>180</v>
      </c>
      <c r="Y13" s="64">
        <v>100</v>
      </c>
      <c r="Z13" s="64">
        <v>100</v>
      </c>
      <c r="AA13" s="64">
        <v>100</v>
      </c>
      <c r="AB13" s="64">
        <v>80</v>
      </c>
      <c r="AC13" s="64">
        <v>80</v>
      </c>
      <c r="AD13" s="64">
        <v>150</v>
      </c>
      <c r="AE13" s="64">
        <v>160</v>
      </c>
      <c r="AF13" s="63"/>
      <c r="AG13" s="63">
        <v>250</v>
      </c>
      <c r="AH13" s="63">
        <v>250</v>
      </c>
      <c r="AI13" s="63" t="s">
        <v>1430</v>
      </c>
      <c r="AJ13" s="63">
        <v>250</v>
      </c>
      <c r="AK13" s="63">
        <v>230</v>
      </c>
      <c r="AL13" s="63">
        <v>230</v>
      </c>
      <c r="AM13" s="63">
        <v>230</v>
      </c>
      <c r="AN13" s="63">
        <v>250</v>
      </c>
      <c r="AO13" s="63">
        <v>230</v>
      </c>
      <c r="AP13" s="63">
        <v>230</v>
      </c>
      <c r="AQ13" s="63">
        <v>80</v>
      </c>
      <c r="AR13" s="63">
        <v>250</v>
      </c>
      <c r="AS13" s="63">
        <v>250</v>
      </c>
      <c r="AT13" s="63">
        <v>250</v>
      </c>
      <c r="AU13" s="63">
        <v>250</v>
      </c>
      <c r="AV13" s="63">
        <v>230</v>
      </c>
      <c r="AW13" s="63">
        <v>250</v>
      </c>
      <c r="AX13" s="63">
        <v>250</v>
      </c>
      <c r="AY13" s="64">
        <v>230</v>
      </c>
      <c r="AZ13" s="64">
        <v>230</v>
      </c>
      <c r="BA13" s="64">
        <v>230</v>
      </c>
      <c r="BB13" s="64">
        <v>220</v>
      </c>
      <c r="BC13" s="64">
        <v>220</v>
      </c>
      <c r="BD13" s="64">
        <v>250</v>
      </c>
      <c r="BE13" s="64">
        <v>200</v>
      </c>
      <c r="BF13" s="64">
        <v>200</v>
      </c>
      <c r="BG13" s="64">
        <v>200</v>
      </c>
      <c r="BH13" s="64">
        <v>200</v>
      </c>
      <c r="BI13" s="64">
        <v>200</v>
      </c>
      <c r="BJ13" s="64">
        <v>200</v>
      </c>
      <c r="BK13" s="64">
        <v>100</v>
      </c>
      <c r="BL13" s="64">
        <v>205</v>
      </c>
      <c r="BM13" s="64">
        <v>205</v>
      </c>
      <c r="BN13" s="64">
        <v>235</v>
      </c>
      <c r="BO13" s="64">
        <v>240</v>
      </c>
      <c r="BP13" s="64">
        <v>235</v>
      </c>
      <c r="BQ13" s="64">
        <v>235</v>
      </c>
      <c r="BR13" s="64">
        <v>240</v>
      </c>
      <c r="BS13" s="64">
        <v>240</v>
      </c>
      <c r="BT13" s="64">
        <v>235</v>
      </c>
      <c r="BU13" s="64">
        <v>150</v>
      </c>
      <c r="BV13" s="64">
        <v>150</v>
      </c>
      <c r="BW13" s="64">
        <v>250</v>
      </c>
      <c r="BX13" s="64">
        <v>150</v>
      </c>
      <c r="BY13" s="64"/>
      <c r="BZ13" s="64">
        <v>150</v>
      </c>
      <c r="CA13" s="64">
        <v>150</v>
      </c>
      <c r="CB13" s="64">
        <v>80</v>
      </c>
      <c r="CC13" s="64"/>
      <c r="CD13" s="64"/>
      <c r="CE13" s="64">
        <v>150</v>
      </c>
      <c r="CF13" s="64">
        <v>80</v>
      </c>
      <c r="CG13" s="64">
        <v>190</v>
      </c>
      <c r="CH13" s="64">
        <v>200</v>
      </c>
      <c r="CI13" s="64">
        <v>200</v>
      </c>
      <c r="CJ13" s="64">
        <v>150</v>
      </c>
      <c r="CK13" s="64">
        <v>200</v>
      </c>
      <c r="CL13" s="64">
        <v>160</v>
      </c>
      <c r="CM13" s="64">
        <v>160</v>
      </c>
      <c r="CN13" s="64">
        <v>150</v>
      </c>
      <c r="CO13" s="64">
        <v>150</v>
      </c>
      <c r="CP13" s="64">
        <v>160</v>
      </c>
      <c r="CQ13" s="64">
        <v>230</v>
      </c>
      <c r="CR13" s="64">
        <v>150</v>
      </c>
      <c r="CS13" s="64">
        <v>200</v>
      </c>
      <c r="CT13" s="64">
        <v>200</v>
      </c>
      <c r="CU13" s="64">
        <v>250</v>
      </c>
      <c r="CV13" s="64">
        <v>230</v>
      </c>
      <c r="CW13" s="64">
        <v>250</v>
      </c>
      <c r="CX13" s="63">
        <v>250</v>
      </c>
      <c r="CY13" s="64">
        <v>150</v>
      </c>
      <c r="CZ13" s="64">
        <v>150</v>
      </c>
      <c r="DA13" s="64">
        <v>230</v>
      </c>
      <c r="DB13" s="64"/>
      <c r="DC13" s="64"/>
      <c r="DD13" s="64"/>
      <c r="DE13" s="64"/>
      <c r="DF13" s="64"/>
      <c r="DG13" s="64"/>
      <c r="DH13" s="64"/>
    </row>
    <row r="14" spans="1:112" s="59" customFormat="1" ht="13.5" customHeight="1">
      <c r="A14" s="57"/>
      <c r="B14" s="57"/>
      <c r="C14" s="87" t="s">
        <v>40</v>
      </c>
      <c r="D14" s="88" t="s">
        <v>41</v>
      </c>
      <c r="E14" s="88"/>
      <c r="F14" s="89"/>
      <c r="G14" s="89"/>
      <c r="H14" s="90" t="s">
        <v>42</v>
      </c>
      <c r="I14" s="57"/>
      <c r="J14" s="57"/>
      <c r="K14" s="353" t="s">
        <v>997</v>
      </c>
      <c r="L14" s="67" t="s">
        <v>218</v>
      </c>
      <c r="M14" s="63" t="s">
        <v>344</v>
      </c>
      <c r="N14" s="63" t="s">
        <v>344</v>
      </c>
      <c r="O14" s="63" t="s">
        <v>344</v>
      </c>
      <c r="P14" s="63" t="s">
        <v>344</v>
      </c>
      <c r="Q14" s="64" t="s">
        <v>344</v>
      </c>
      <c r="R14" s="64" t="s">
        <v>344</v>
      </c>
      <c r="S14" s="64" t="s">
        <v>344</v>
      </c>
      <c r="T14" s="64" t="s">
        <v>344</v>
      </c>
      <c r="U14" s="64" t="s">
        <v>344</v>
      </c>
      <c r="V14" s="64" t="s">
        <v>344</v>
      </c>
      <c r="W14" s="64" t="s">
        <v>485</v>
      </c>
      <c r="X14" s="64" t="s">
        <v>344</v>
      </c>
      <c r="Y14" s="64" t="s">
        <v>344</v>
      </c>
      <c r="Z14" s="64" t="s">
        <v>344</v>
      </c>
      <c r="AA14" s="64" t="s">
        <v>344</v>
      </c>
      <c r="AB14" s="64" t="s">
        <v>344</v>
      </c>
      <c r="AC14" s="64" t="s">
        <v>344</v>
      </c>
      <c r="AD14" s="64" t="s">
        <v>344</v>
      </c>
      <c r="AE14" s="64" t="s">
        <v>344</v>
      </c>
      <c r="AF14" s="63" t="s">
        <v>344</v>
      </c>
      <c r="AG14" s="63" t="s">
        <v>344</v>
      </c>
      <c r="AH14" s="63" t="s">
        <v>344</v>
      </c>
      <c r="AI14" s="63" t="s">
        <v>344</v>
      </c>
      <c r="AJ14" s="63" t="s">
        <v>344</v>
      </c>
      <c r="AK14" s="63" t="s">
        <v>344</v>
      </c>
      <c r="AL14" s="63" t="s">
        <v>344</v>
      </c>
      <c r="AM14" s="63" t="s">
        <v>344</v>
      </c>
      <c r="AN14" s="63" t="s">
        <v>344</v>
      </c>
      <c r="AO14" s="63" t="s">
        <v>344</v>
      </c>
      <c r="AP14" s="63" t="s">
        <v>344</v>
      </c>
      <c r="AQ14" s="63" t="s">
        <v>344</v>
      </c>
      <c r="AR14" s="63" t="s">
        <v>344</v>
      </c>
      <c r="AS14" s="63" t="s">
        <v>344</v>
      </c>
      <c r="AT14" s="63" t="s">
        <v>344</v>
      </c>
      <c r="AU14" s="63" t="s">
        <v>344</v>
      </c>
      <c r="AV14" s="63" t="s">
        <v>344</v>
      </c>
      <c r="AW14" s="63" t="s">
        <v>344</v>
      </c>
      <c r="AX14" s="63" t="s">
        <v>344</v>
      </c>
      <c r="AY14" s="64" t="s">
        <v>485</v>
      </c>
      <c r="AZ14" s="64" t="s">
        <v>485</v>
      </c>
      <c r="BA14" s="64" t="s">
        <v>344</v>
      </c>
      <c r="BB14" s="64" t="s">
        <v>485</v>
      </c>
      <c r="BC14" s="64" t="s">
        <v>485</v>
      </c>
      <c r="BD14" s="64" t="s">
        <v>344</v>
      </c>
      <c r="BE14" s="64" t="s">
        <v>344</v>
      </c>
      <c r="BF14" s="64" t="s">
        <v>344</v>
      </c>
      <c r="BG14" s="64" t="s">
        <v>344</v>
      </c>
      <c r="BH14" s="64" t="s">
        <v>344</v>
      </c>
      <c r="BI14" s="64" t="s">
        <v>344</v>
      </c>
      <c r="BJ14" s="64" t="s">
        <v>344</v>
      </c>
      <c r="BK14" s="64" t="s">
        <v>485</v>
      </c>
      <c r="BL14" s="64" t="s">
        <v>344</v>
      </c>
      <c r="BM14" s="64" t="s">
        <v>344</v>
      </c>
      <c r="BN14" s="64" t="s">
        <v>344</v>
      </c>
      <c r="BO14" s="64" t="s">
        <v>344</v>
      </c>
      <c r="BP14" s="64" t="s">
        <v>344</v>
      </c>
      <c r="BQ14" s="64" t="s">
        <v>344</v>
      </c>
      <c r="BR14" s="64" t="s">
        <v>344</v>
      </c>
      <c r="BS14" s="64" t="s">
        <v>344</v>
      </c>
      <c r="BT14" s="64" t="s">
        <v>344</v>
      </c>
      <c r="BU14" s="64" t="s">
        <v>344</v>
      </c>
      <c r="BV14" s="64" t="s">
        <v>344</v>
      </c>
      <c r="BW14" s="64" t="s">
        <v>344</v>
      </c>
      <c r="BX14" s="64" t="s">
        <v>344</v>
      </c>
      <c r="BY14" s="64" t="s">
        <v>344</v>
      </c>
      <c r="BZ14" s="64" t="s">
        <v>344</v>
      </c>
      <c r="CA14" s="64" t="s">
        <v>344</v>
      </c>
      <c r="CB14" s="64" t="s">
        <v>344</v>
      </c>
      <c r="CC14" s="64" t="s">
        <v>344</v>
      </c>
      <c r="CD14" s="64" t="s">
        <v>344</v>
      </c>
      <c r="CE14" s="64" t="s">
        <v>344</v>
      </c>
      <c r="CF14" s="64" t="s">
        <v>344</v>
      </c>
      <c r="CG14" s="64" t="s">
        <v>344</v>
      </c>
      <c r="CH14" s="64" t="s">
        <v>344</v>
      </c>
      <c r="CI14" s="64" t="s">
        <v>344</v>
      </c>
      <c r="CJ14" s="64" t="s">
        <v>344</v>
      </c>
      <c r="CK14" s="64" t="s">
        <v>344</v>
      </c>
      <c r="CL14" s="64" t="s">
        <v>344</v>
      </c>
      <c r="CM14" s="64" t="s">
        <v>344</v>
      </c>
      <c r="CN14" s="64" t="s">
        <v>344</v>
      </c>
      <c r="CO14" s="64" t="s">
        <v>344</v>
      </c>
      <c r="CP14" s="64" t="s">
        <v>344</v>
      </c>
      <c r="CQ14" s="64" t="s">
        <v>344</v>
      </c>
      <c r="CR14" s="64" t="s">
        <v>344</v>
      </c>
      <c r="CS14" s="64" t="s">
        <v>344</v>
      </c>
      <c r="CT14" s="64" t="s">
        <v>344</v>
      </c>
      <c r="CU14" s="64" t="s">
        <v>1434</v>
      </c>
      <c r="CV14" s="64" t="s">
        <v>344</v>
      </c>
      <c r="CW14" s="64" t="s">
        <v>344</v>
      </c>
      <c r="CX14" s="63" t="s">
        <v>344</v>
      </c>
      <c r="CY14" s="64" t="s">
        <v>344</v>
      </c>
      <c r="CZ14" s="64" t="s">
        <v>344</v>
      </c>
      <c r="DA14" s="64" t="s">
        <v>344</v>
      </c>
      <c r="DB14" s="64"/>
      <c r="DC14" s="64"/>
      <c r="DD14" s="64"/>
      <c r="DE14" s="64"/>
      <c r="DF14" s="64"/>
      <c r="DG14" s="64"/>
      <c r="DH14" s="64"/>
    </row>
    <row r="15" spans="1:112" s="59" customFormat="1">
      <c r="A15" s="57"/>
      <c r="B15" s="57"/>
      <c r="C15" s="77"/>
      <c r="D15" s="91"/>
      <c r="E15" s="60" t="s">
        <v>43</v>
      </c>
      <c r="F15" s="60"/>
      <c r="G15" s="60"/>
      <c r="H15" s="92" t="s">
        <v>44</v>
      </c>
      <c r="I15" s="57"/>
      <c r="J15" s="57"/>
      <c r="K15" s="353" t="s">
        <v>998</v>
      </c>
      <c r="L15" s="67" t="s">
        <v>250</v>
      </c>
      <c r="M15" s="63" t="s">
        <v>345</v>
      </c>
      <c r="N15" s="63" t="s">
        <v>345</v>
      </c>
      <c r="O15" s="63" t="s">
        <v>345</v>
      </c>
      <c r="P15" s="63" t="s">
        <v>345</v>
      </c>
      <c r="Q15" s="64" t="s">
        <v>345</v>
      </c>
      <c r="R15" s="64" t="s">
        <v>345</v>
      </c>
      <c r="S15" s="64" t="s">
        <v>345</v>
      </c>
      <c r="T15" s="64" t="s">
        <v>345</v>
      </c>
      <c r="U15" s="64" t="s">
        <v>345</v>
      </c>
      <c r="V15" s="64" t="s">
        <v>345</v>
      </c>
      <c r="W15" s="64" t="s">
        <v>345</v>
      </c>
      <c r="X15" s="64" t="s">
        <v>345</v>
      </c>
      <c r="Y15" s="64" t="s">
        <v>345</v>
      </c>
      <c r="Z15" s="64" t="s">
        <v>345</v>
      </c>
      <c r="AA15" s="64" t="s">
        <v>345</v>
      </c>
      <c r="AB15" s="64" t="s">
        <v>345</v>
      </c>
      <c r="AC15" s="64" t="s">
        <v>345</v>
      </c>
      <c r="AD15" s="64" t="s">
        <v>345</v>
      </c>
      <c r="AE15" s="64" t="s">
        <v>345</v>
      </c>
      <c r="AF15" s="63" t="s">
        <v>345</v>
      </c>
      <c r="AG15" s="63" t="s">
        <v>345</v>
      </c>
      <c r="AH15" s="63" t="s">
        <v>345</v>
      </c>
      <c r="AI15" s="63" t="s">
        <v>345</v>
      </c>
      <c r="AJ15" s="63" t="s">
        <v>345</v>
      </c>
      <c r="AK15" s="63" t="s">
        <v>345</v>
      </c>
      <c r="AL15" s="63" t="s">
        <v>345</v>
      </c>
      <c r="AM15" s="63" t="s">
        <v>345</v>
      </c>
      <c r="AN15" s="63" t="s">
        <v>345</v>
      </c>
      <c r="AO15" s="63" t="s">
        <v>345</v>
      </c>
      <c r="AP15" s="63" t="s">
        <v>345</v>
      </c>
      <c r="AQ15" s="63" t="s">
        <v>345</v>
      </c>
      <c r="AR15" s="63" t="s">
        <v>345</v>
      </c>
      <c r="AS15" s="63" t="s">
        <v>345</v>
      </c>
      <c r="AT15" s="63" t="s">
        <v>345</v>
      </c>
      <c r="AU15" s="63" t="s">
        <v>345</v>
      </c>
      <c r="AV15" s="63" t="s">
        <v>345</v>
      </c>
      <c r="AW15" s="63" t="s">
        <v>345</v>
      </c>
      <c r="AX15" s="63" t="s">
        <v>345</v>
      </c>
      <c r="AY15" s="64" t="s">
        <v>345</v>
      </c>
      <c r="AZ15" s="64" t="s">
        <v>345</v>
      </c>
      <c r="BA15" s="64" t="s">
        <v>345</v>
      </c>
      <c r="BB15" s="64" t="s">
        <v>345</v>
      </c>
      <c r="BC15" s="64" t="s">
        <v>345</v>
      </c>
      <c r="BD15" s="64" t="s">
        <v>345</v>
      </c>
      <c r="BE15" s="64" t="s">
        <v>345</v>
      </c>
      <c r="BF15" s="64" t="s">
        <v>345</v>
      </c>
      <c r="BG15" s="64" t="s">
        <v>345</v>
      </c>
      <c r="BH15" s="64" t="s">
        <v>345</v>
      </c>
      <c r="BI15" s="64" t="s">
        <v>345</v>
      </c>
      <c r="BJ15" s="64" t="s">
        <v>345</v>
      </c>
      <c r="BK15" s="64" t="s">
        <v>345</v>
      </c>
      <c r="BL15" s="64" t="s">
        <v>345</v>
      </c>
      <c r="BM15" s="64" t="s">
        <v>345</v>
      </c>
      <c r="BN15" s="64" t="s">
        <v>345</v>
      </c>
      <c r="BO15" s="64" t="s">
        <v>345</v>
      </c>
      <c r="BP15" s="64" t="s">
        <v>345</v>
      </c>
      <c r="BQ15" s="64" t="s">
        <v>345</v>
      </c>
      <c r="BR15" s="64" t="s">
        <v>345</v>
      </c>
      <c r="BS15" s="64" t="s">
        <v>345</v>
      </c>
      <c r="BT15" s="64" t="s">
        <v>345</v>
      </c>
      <c r="BU15" s="64" t="s">
        <v>345</v>
      </c>
      <c r="BV15" s="64" t="s">
        <v>345</v>
      </c>
      <c r="BW15" s="64" t="s">
        <v>345</v>
      </c>
      <c r="BX15" s="64" t="s">
        <v>345</v>
      </c>
      <c r="BY15" s="64" t="s">
        <v>345</v>
      </c>
      <c r="BZ15" s="64" t="s">
        <v>345</v>
      </c>
      <c r="CA15" s="64" t="s">
        <v>345</v>
      </c>
      <c r="CB15" s="64" t="s">
        <v>345</v>
      </c>
      <c r="CC15" s="64" t="s">
        <v>345</v>
      </c>
      <c r="CD15" s="64" t="s">
        <v>345</v>
      </c>
      <c r="CE15" s="64" t="s">
        <v>345</v>
      </c>
      <c r="CF15" s="64" t="s">
        <v>345</v>
      </c>
      <c r="CG15" s="64" t="s">
        <v>345</v>
      </c>
      <c r="CH15" s="64" t="s">
        <v>345</v>
      </c>
      <c r="CI15" s="64" t="s">
        <v>345</v>
      </c>
      <c r="CJ15" s="64" t="s">
        <v>345</v>
      </c>
      <c r="CK15" s="64" t="s">
        <v>345</v>
      </c>
      <c r="CL15" s="64" t="s">
        <v>345</v>
      </c>
      <c r="CM15" s="64" t="s">
        <v>345</v>
      </c>
      <c r="CN15" s="64" t="s">
        <v>345</v>
      </c>
      <c r="CO15" s="64" t="s">
        <v>345</v>
      </c>
      <c r="CP15" s="64" t="s">
        <v>345</v>
      </c>
      <c r="CQ15" s="64" t="s">
        <v>345</v>
      </c>
      <c r="CR15" s="64" t="s">
        <v>345</v>
      </c>
      <c r="CS15" s="64" t="s">
        <v>345</v>
      </c>
      <c r="CT15" s="64" t="s">
        <v>345</v>
      </c>
      <c r="CU15" s="64" t="s">
        <v>1435</v>
      </c>
      <c r="CV15" s="64" t="s">
        <v>345</v>
      </c>
      <c r="CW15" s="64" t="s">
        <v>345</v>
      </c>
      <c r="CX15" s="63" t="s">
        <v>345</v>
      </c>
      <c r="CY15" s="64" t="s">
        <v>345</v>
      </c>
      <c r="CZ15" s="64" t="s">
        <v>345</v>
      </c>
      <c r="DA15" s="64" t="s">
        <v>345</v>
      </c>
      <c r="DB15" s="64"/>
      <c r="DC15" s="64"/>
      <c r="DD15" s="64"/>
      <c r="DE15" s="64"/>
      <c r="DF15" s="64"/>
      <c r="DG15" s="64"/>
      <c r="DH15" s="64"/>
    </row>
    <row r="16" spans="1:112" s="59" customFormat="1">
      <c r="A16" s="57"/>
      <c r="B16" s="57"/>
      <c r="C16" s="77"/>
      <c r="D16" s="93"/>
      <c r="E16" s="60" t="s">
        <v>45</v>
      </c>
      <c r="F16" s="60"/>
      <c r="G16" s="60"/>
      <c r="H16" s="92" t="s">
        <v>46</v>
      </c>
      <c r="I16" s="57"/>
      <c r="J16" s="57"/>
      <c r="K16" s="353" t="s">
        <v>999</v>
      </c>
      <c r="L16" s="67" t="s">
        <v>251</v>
      </c>
      <c r="M16" s="63" t="s">
        <v>346</v>
      </c>
      <c r="N16" s="63" t="s">
        <v>346</v>
      </c>
      <c r="O16" s="63" t="s">
        <v>346</v>
      </c>
      <c r="P16" s="63" t="s">
        <v>346</v>
      </c>
      <c r="Q16" s="64" t="s">
        <v>346</v>
      </c>
      <c r="R16" s="64" t="s">
        <v>346</v>
      </c>
      <c r="S16" s="64" t="s">
        <v>346</v>
      </c>
      <c r="T16" s="64" t="s">
        <v>346</v>
      </c>
      <c r="U16" s="64" t="s">
        <v>346</v>
      </c>
      <c r="V16" s="64" t="s">
        <v>346</v>
      </c>
      <c r="W16" s="64" t="s">
        <v>346</v>
      </c>
      <c r="X16" s="64" t="s">
        <v>346</v>
      </c>
      <c r="Y16" s="64" t="s">
        <v>346</v>
      </c>
      <c r="Z16" s="64" t="s">
        <v>346</v>
      </c>
      <c r="AA16" s="64" t="s">
        <v>346</v>
      </c>
      <c r="AB16" s="64" t="s">
        <v>346</v>
      </c>
      <c r="AC16" s="64" t="s">
        <v>346</v>
      </c>
      <c r="AD16" s="64" t="s">
        <v>346</v>
      </c>
      <c r="AE16" s="64" t="s">
        <v>346</v>
      </c>
      <c r="AF16" s="63" t="s">
        <v>346</v>
      </c>
      <c r="AG16" s="63" t="s">
        <v>346</v>
      </c>
      <c r="AH16" s="63" t="s">
        <v>346</v>
      </c>
      <c r="AI16" s="63" t="s">
        <v>346</v>
      </c>
      <c r="AJ16" s="63" t="s">
        <v>346</v>
      </c>
      <c r="AK16" s="63" t="s">
        <v>346</v>
      </c>
      <c r="AL16" s="63" t="s">
        <v>346</v>
      </c>
      <c r="AM16" s="63" t="s">
        <v>346</v>
      </c>
      <c r="AN16" s="63" t="s">
        <v>346</v>
      </c>
      <c r="AO16" s="63" t="s">
        <v>346</v>
      </c>
      <c r="AP16" s="63" t="s">
        <v>346</v>
      </c>
      <c r="AQ16" s="63" t="s">
        <v>346</v>
      </c>
      <c r="AR16" s="63" t="s">
        <v>346</v>
      </c>
      <c r="AS16" s="63" t="s">
        <v>346</v>
      </c>
      <c r="AT16" s="63" t="s">
        <v>346</v>
      </c>
      <c r="AU16" s="63" t="s">
        <v>346</v>
      </c>
      <c r="AV16" s="63" t="s">
        <v>346</v>
      </c>
      <c r="AW16" s="63" t="s">
        <v>346</v>
      </c>
      <c r="AX16" s="63" t="s">
        <v>346</v>
      </c>
      <c r="AY16" s="64" t="s">
        <v>346</v>
      </c>
      <c r="AZ16" s="64" t="s">
        <v>346</v>
      </c>
      <c r="BA16" s="64" t="s">
        <v>346</v>
      </c>
      <c r="BB16" s="64" t="s">
        <v>346</v>
      </c>
      <c r="BC16" s="64" t="s">
        <v>346</v>
      </c>
      <c r="BD16" s="64" t="s">
        <v>346</v>
      </c>
      <c r="BE16" s="64" t="s">
        <v>346</v>
      </c>
      <c r="BF16" s="64" t="s">
        <v>346</v>
      </c>
      <c r="BG16" s="64" t="s">
        <v>346</v>
      </c>
      <c r="BH16" s="64" t="s">
        <v>346</v>
      </c>
      <c r="BI16" s="64" t="s">
        <v>346</v>
      </c>
      <c r="BJ16" s="64" t="s">
        <v>346</v>
      </c>
      <c r="BK16" s="64" t="s">
        <v>346</v>
      </c>
      <c r="BL16" s="64" t="s">
        <v>346</v>
      </c>
      <c r="BM16" s="64" t="s">
        <v>346</v>
      </c>
      <c r="BN16" s="64" t="s">
        <v>346</v>
      </c>
      <c r="BO16" s="64" t="s">
        <v>346</v>
      </c>
      <c r="BP16" s="64" t="s">
        <v>346</v>
      </c>
      <c r="BQ16" s="64" t="s">
        <v>346</v>
      </c>
      <c r="BR16" s="64" t="s">
        <v>346</v>
      </c>
      <c r="BS16" s="64" t="s">
        <v>346</v>
      </c>
      <c r="BT16" s="64" t="s">
        <v>346</v>
      </c>
      <c r="BU16" s="64" t="s">
        <v>346</v>
      </c>
      <c r="BV16" s="64" t="s">
        <v>346</v>
      </c>
      <c r="BW16" s="64" t="s">
        <v>346</v>
      </c>
      <c r="BX16" s="64" t="s">
        <v>346</v>
      </c>
      <c r="BY16" s="64" t="s">
        <v>346</v>
      </c>
      <c r="BZ16" s="64" t="s">
        <v>346</v>
      </c>
      <c r="CA16" s="64" t="s">
        <v>346</v>
      </c>
      <c r="CB16" s="64" t="s">
        <v>346</v>
      </c>
      <c r="CC16" s="64" t="s">
        <v>346</v>
      </c>
      <c r="CD16" s="64" t="s">
        <v>346</v>
      </c>
      <c r="CE16" s="64" t="s">
        <v>346</v>
      </c>
      <c r="CF16" s="64" t="s">
        <v>346</v>
      </c>
      <c r="CG16" s="64" t="s">
        <v>346</v>
      </c>
      <c r="CH16" s="64" t="s">
        <v>346</v>
      </c>
      <c r="CI16" s="64" t="s">
        <v>346</v>
      </c>
      <c r="CJ16" s="64" t="s">
        <v>346</v>
      </c>
      <c r="CK16" s="64" t="s">
        <v>346</v>
      </c>
      <c r="CL16" s="64" t="s">
        <v>346</v>
      </c>
      <c r="CM16" s="64" t="s">
        <v>346</v>
      </c>
      <c r="CN16" s="64" t="s">
        <v>346</v>
      </c>
      <c r="CO16" s="64" t="s">
        <v>346</v>
      </c>
      <c r="CP16" s="64" t="s">
        <v>346</v>
      </c>
      <c r="CQ16" s="64" t="s">
        <v>346</v>
      </c>
      <c r="CR16" s="64" t="s">
        <v>346</v>
      </c>
      <c r="CS16" s="64" t="s">
        <v>346</v>
      </c>
      <c r="CT16" s="64" t="s">
        <v>346</v>
      </c>
      <c r="CU16" s="64" t="s">
        <v>1436</v>
      </c>
      <c r="CV16" s="64" t="s">
        <v>346</v>
      </c>
      <c r="CW16" s="64" t="s">
        <v>346</v>
      </c>
      <c r="CX16" s="63" t="s">
        <v>346</v>
      </c>
      <c r="CY16" s="64" t="s">
        <v>346</v>
      </c>
      <c r="CZ16" s="64" t="s">
        <v>346</v>
      </c>
      <c r="DA16" s="64" t="s">
        <v>346</v>
      </c>
      <c r="DB16" s="64"/>
      <c r="DC16" s="64"/>
      <c r="DD16" s="64"/>
      <c r="DE16" s="64"/>
      <c r="DF16" s="64"/>
      <c r="DG16" s="64"/>
      <c r="DH16" s="64"/>
    </row>
    <row r="17" spans="1:112" s="59" customFormat="1">
      <c r="A17" s="57"/>
      <c r="B17" s="57"/>
      <c r="C17" s="77"/>
      <c r="D17" s="93"/>
      <c r="E17" s="60" t="s">
        <v>47</v>
      </c>
      <c r="F17" s="60"/>
      <c r="G17" s="60"/>
      <c r="H17" s="92" t="s">
        <v>48</v>
      </c>
      <c r="I17" s="57"/>
      <c r="J17" s="57"/>
      <c r="K17" s="353" t="s">
        <v>1000</v>
      </c>
      <c r="L17" s="67" t="s">
        <v>252</v>
      </c>
      <c r="M17" s="63" t="s">
        <v>347</v>
      </c>
      <c r="N17" s="63" t="s">
        <v>347</v>
      </c>
      <c r="O17" s="63" t="s">
        <v>347</v>
      </c>
      <c r="P17" s="63" t="s">
        <v>347</v>
      </c>
      <c r="Q17" s="64" t="s">
        <v>347</v>
      </c>
      <c r="R17" s="64" t="s">
        <v>347</v>
      </c>
      <c r="S17" s="64" t="s">
        <v>347</v>
      </c>
      <c r="T17" s="64" t="s">
        <v>347</v>
      </c>
      <c r="U17" s="64" t="s">
        <v>347</v>
      </c>
      <c r="V17" s="64" t="s">
        <v>347</v>
      </c>
      <c r="W17" s="64" t="s">
        <v>347</v>
      </c>
      <c r="X17" s="64" t="s">
        <v>347</v>
      </c>
      <c r="Y17" s="64" t="s">
        <v>347</v>
      </c>
      <c r="Z17" s="64" t="s">
        <v>347</v>
      </c>
      <c r="AA17" s="64" t="s">
        <v>347</v>
      </c>
      <c r="AB17" s="64" t="s">
        <v>347</v>
      </c>
      <c r="AC17" s="64" t="s">
        <v>347</v>
      </c>
      <c r="AD17" s="64" t="s">
        <v>347</v>
      </c>
      <c r="AE17" s="64" t="s">
        <v>347</v>
      </c>
      <c r="AF17" s="63" t="s">
        <v>347</v>
      </c>
      <c r="AG17" s="63" t="s">
        <v>347</v>
      </c>
      <c r="AH17" s="63" t="s">
        <v>347</v>
      </c>
      <c r="AI17" s="63" t="s">
        <v>347</v>
      </c>
      <c r="AJ17" s="63" t="s">
        <v>347</v>
      </c>
      <c r="AK17" s="63" t="s">
        <v>347</v>
      </c>
      <c r="AL17" s="63" t="s">
        <v>347</v>
      </c>
      <c r="AM17" s="63" t="s">
        <v>347</v>
      </c>
      <c r="AN17" s="63" t="s">
        <v>347</v>
      </c>
      <c r="AO17" s="63" t="s">
        <v>347</v>
      </c>
      <c r="AP17" s="63" t="s">
        <v>347</v>
      </c>
      <c r="AQ17" s="63" t="s">
        <v>347</v>
      </c>
      <c r="AR17" s="63" t="s">
        <v>347</v>
      </c>
      <c r="AS17" s="63" t="s">
        <v>347</v>
      </c>
      <c r="AT17" s="63" t="s">
        <v>347</v>
      </c>
      <c r="AU17" s="63" t="s">
        <v>347</v>
      </c>
      <c r="AV17" s="63" t="s">
        <v>347</v>
      </c>
      <c r="AW17" s="63" t="s">
        <v>347</v>
      </c>
      <c r="AX17" s="63" t="s">
        <v>347</v>
      </c>
      <c r="AY17" s="64" t="s">
        <v>347</v>
      </c>
      <c r="AZ17" s="64" t="s">
        <v>347</v>
      </c>
      <c r="BA17" s="64" t="s">
        <v>347</v>
      </c>
      <c r="BB17" s="64" t="s">
        <v>347</v>
      </c>
      <c r="BC17" s="64" t="s">
        <v>347</v>
      </c>
      <c r="BD17" s="64" t="s">
        <v>347</v>
      </c>
      <c r="BE17" s="64" t="s">
        <v>347</v>
      </c>
      <c r="BF17" s="64" t="s">
        <v>347</v>
      </c>
      <c r="BG17" s="64" t="s">
        <v>347</v>
      </c>
      <c r="BH17" s="64" t="s">
        <v>347</v>
      </c>
      <c r="BI17" s="64" t="s">
        <v>347</v>
      </c>
      <c r="BJ17" s="64" t="s">
        <v>347</v>
      </c>
      <c r="BK17" s="64" t="s">
        <v>347</v>
      </c>
      <c r="BL17" s="64" t="s">
        <v>347</v>
      </c>
      <c r="BM17" s="64" t="s">
        <v>347</v>
      </c>
      <c r="BN17" s="64" t="s">
        <v>347</v>
      </c>
      <c r="BO17" s="64" t="s">
        <v>347</v>
      </c>
      <c r="BP17" s="64" t="s">
        <v>347</v>
      </c>
      <c r="BQ17" s="64" t="s">
        <v>347</v>
      </c>
      <c r="BR17" s="64" t="s">
        <v>347</v>
      </c>
      <c r="BS17" s="64" t="s">
        <v>347</v>
      </c>
      <c r="BT17" s="64" t="s">
        <v>347</v>
      </c>
      <c r="BU17" s="64" t="s">
        <v>347</v>
      </c>
      <c r="BV17" s="64" t="s">
        <v>347</v>
      </c>
      <c r="BW17" s="64" t="s">
        <v>347</v>
      </c>
      <c r="BX17" s="64" t="s">
        <v>347</v>
      </c>
      <c r="BY17" s="64" t="s">
        <v>347</v>
      </c>
      <c r="BZ17" s="64" t="s">
        <v>347</v>
      </c>
      <c r="CA17" s="64" t="s">
        <v>347</v>
      </c>
      <c r="CB17" s="64" t="s">
        <v>347</v>
      </c>
      <c r="CC17" s="64" t="s">
        <v>347</v>
      </c>
      <c r="CD17" s="64" t="s">
        <v>347</v>
      </c>
      <c r="CE17" s="64" t="s">
        <v>347</v>
      </c>
      <c r="CF17" s="64" t="s">
        <v>347</v>
      </c>
      <c r="CG17" s="64" t="s">
        <v>347</v>
      </c>
      <c r="CH17" s="64" t="s">
        <v>347</v>
      </c>
      <c r="CI17" s="64" t="s">
        <v>347</v>
      </c>
      <c r="CJ17" s="64" t="s">
        <v>347</v>
      </c>
      <c r="CK17" s="64" t="s">
        <v>347</v>
      </c>
      <c r="CL17" s="64" t="s">
        <v>347</v>
      </c>
      <c r="CM17" s="64" t="s">
        <v>347</v>
      </c>
      <c r="CN17" s="64" t="s">
        <v>347</v>
      </c>
      <c r="CO17" s="64" t="s">
        <v>347</v>
      </c>
      <c r="CP17" s="64" t="s">
        <v>347</v>
      </c>
      <c r="CQ17" s="64" t="s">
        <v>347</v>
      </c>
      <c r="CR17" s="64" t="s">
        <v>347</v>
      </c>
      <c r="CS17" s="64" t="s">
        <v>347</v>
      </c>
      <c r="CT17" s="64" t="s">
        <v>347</v>
      </c>
      <c r="CU17" s="64" t="s">
        <v>1437</v>
      </c>
      <c r="CV17" s="64" t="s">
        <v>347</v>
      </c>
      <c r="CW17" s="64" t="s">
        <v>347</v>
      </c>
      <c r="CX17" s="63" t="s">
        <v>347</v>
      </c>
      <c r="CY17" s="64" t="s">
        <v>347</v>
      </c>
      <c r="CZ17" s="64" t="s">
        <v>347</v>
      </c>
      <c r="DA17" s="64" t="s">
        <v>347</v>
      </c>
      <c r="DB17" s="64"/>
      <c r="DC17" s="64"/>
      <c r="DD17" s="64"/>
      <c r="DE17" s="64"/>
      <c r="DF17" s="64"/>
      <c r="DG17" s="64"/>
      <c r="DH17" s="64"/>
    </row>
    <row r="18" spans="1:112" s="59" customFormat="1">
      <c r="A18" s="57"/>
      <c r="B18" s="57"/>
      <c r="C18" s="77"/>
      <c r="D18" s="93" t="s">
        <v>49</v>
      </c>
      <c r="E18" s="60" t="s">
        <v>50</v>
      </c>
      <c r="F18" s="60"/>
      <c r="G18" s="60"/>
      <c r="H18" s="92" t="s">
        <v>51</v>
      </c>
      <c r="I18" s="57"/>
      <c r="J18" s="57"/>
      <c r="K18" s="353" t="s">
        <v>1001</v>
      </c>
      <c r="L18" s="67" t="s">
        <v>333</v>
      </c>
      <c r="M18" s="63">
        <v>9</v>
      </c>
      <c r="N18" s="63">
        <v>9</v>
      </c>
      <c r="O18" s="63">
        <v>9</v>
      </c>
      <c r="P18" s="63">
        <v>9</v>
      </c>
      <c r="Q18" s="64">
        <v>9</v>
      </c>
      <c r="R18" s="64">
        <v>9</v>
      </c>
      <c r="S18" s="64">
        <v>9</v>
      </c>
      <c r="T18" s="64">
        <v>9</v>
      </c>
      <c r="U18" s="64">
        <v>9</v>
      </c>
      <c r="V18" s="64">
        <v>9</v>
      </c>
      <c r="W18" s="64">
        <v>9</v>
      </c>
      <c r="X18" s="64">
        <v>9</v>
      </c>
      <c r="Y18" s="64">
        <v>9</v>
      </c>
      <c r="Z18" s="64">
        <v>9</v>
      </c>
      <c r="AA18" s="64">
        <v>9</v>
      </c>
      <c r="AB18" s="64">
        <v>9</v>
      </c>
      <c r="AC18" s="64">
        <v>9</v>
      </c>
      <c r="AD18" s="64">
        <v>9</v>
      </c>
      <c r="AE18" s="64">
        <v>9</v>
      </c>
      <c r="AF18" s="63">
        <v>9</v>
      </c>
      <c r="AG18" s="63">
        <v>9</v>
      </c>
      <c r="AH18" s="63">
        <v>9</v>
      </c>
      <c r="AI18" s="63">
        <v>9</v>
      </c>
      <c r="AJ18" s="63">
        <v>9</v>
      </c>
      <c r="AK18" s="63">
        <v>9</v>
      </c>
      <c r="AL18" s="63">
        <v>9</v>
      </c>
      <c r="AM18" s="63">
        <v>9</v>
      </c>
      <c r="AN18" s="63">
        <v>9</v>
      </c>
      <c r="AO18" s="63">
        <v>9</v>
      </c>
      <c r="AP18" s="63">
        <v>9</v>
      </c>
      <c r="AQ18" s="63">
        <v>9</v>
      </c>
      <c r="AR18" s="63">
        <v>9</v>
      </c>
      <c r="AS18" s="63">
        <v>9</v>
      </c>
      <c r="AT18" s="63">
        <v>9</v>
      </c>
      <c r="AU18" s="63">
        <v>9</v>
      </c>
      <c r="AV18" s="63">
        <v>9</v>
      </c>
      <c r="AW18" s="63">
        <v>9</v>
      </c>
      <c r="AX18" s="63">
        <v>9</v>
      </c>
      <c r="AY18" s="64">
        <v>9</v>
      </c>
      <c r="AZ18" s="64">
        <v>9</v>
      </c>
      <c r="BA18" s="64">
        <v>9</v>
      </c>
      <c r="BB18" s="64">
        <v>9</v>
      </c>
      <c r="BC18" s="64">
        <v>9</v>
      </c>
      <c r="BD18" s="64">
        <v>9</v>
      </c>
      <c r="BE18" s="64">
        <v>9</v>
      </c>
      <c r="BF18" s="64">
        <v>9</v>
      </c>
      <c r="BG18" s="64">
        <v>9</v>
      </c>
      <c r="BH18" s="64">
        <v>9</v>
      </c>
      <c r="BI18" s="64">
        <v>9</v>
      </c>
      <c r="BJ18" s="64">
        <v>9</v>
      </c>
      <c r="BK18" s="64">
        <v>9</v>
      </c>
      <c r="BL18" s="64">
        <v>9</v>
      </c>
      <c r="BM18" s="64">
        <v>9</v>
      </c>
      <c r="BN18" s="64">
        <v>9</v>
      </c>
      <c r="BO18" s="64">
        <v>9</v>
      </c>
      <c r="BP18" s="64">
        <v>9</v>
      </c>
      <c r="BQ18" s="64">
        <v>9</v>
      </c>
      <c r="BR18" s="64">
        <v>9</v>
      </c>
      <c r="BS18" s="64">
        <v>9</v>
      </c>
      <c r="BT18" s="64">
        <v>9</v>
      </c>
      <c r="BU18" s="64">
        <v>9</v>
      </c>
      <c r="BV18" s="64">
        <v>9</v>
      </c>
      <c r="BW18" s="64">
        <v>9</v>
      </c>
      <c r="BX18" s="64">
        <v>9</v>
      </c>
      <c r="BY18" s="64">
        <v>9</v>
      </c>
      <c r="BZ18" s="64">
        <v>9</v>
      </c>
      <c r="CA18" s="64">
        <v>9</v>
      </c>
      <c r="CB18" s="64">
        <v>9</v>
      </c>
      <c r="CC18" s="64">
        <v>9</v>
      </c>
      <c r="CD18" s="64">
        <v>9</v>
      </c>
      <c r="CE18" s="64">
        <v>9</v>
      </c>
      <c r="CF18" s="64">
        <v>9</v>
      </c>
      <c r="CG18" s="64">
        <v>9</v>
      </c>
      <c r="CH18" s="64">
        <v>9</v>
      </c>
      <c r="CI18" s="64">
        <v>9</v>
      </c>
      <c r="CJ18" s="64">
        <v>9</v>
      </c>
      <c r="CK18" s="64">
        <v>9</v>
      </c>
      <c r="CL18" s="64">
        <v>9</v>
      </c>
      <c r="CM18" s="64">
        <v>9</v>
      </c>
      <c r="CN18" s="64">
        <v>9</v>
      </c>
      <c r="CO18" s="64">
        <v>9</v>
      </c>
      <c r="CP18" s="64">
        <v>9</v>
      </c>
      <c r="CQ18" s="64">
        <v>9</v>
      </c>
      <c r="CR18" s="64">
        <v>9</v>
      </c>
      <c r="CS18" s="64">
        <v>9</v>
      </c>
      <c r="CT18" s="64">
        <v>9</v>
      </c>
      <c r="CU18" s="64">
        <v>9</v>
      </c>
      <c r="CV18" s="64">
        <v>9</v>
      </c>
      <c r="CW18" s="64">
        <v>9</v>
      </c>
      <c r="CX18" s="63">
        <v>9</v>
      </c>
      <c r="CY18" s="64">
        <v>9</v>
      </c>
      <c r="CZ18" s="64">
        <v>9</v>
      </c>
      <c r="DA18" s="64">
        <v>9</v>
      </c>
      <c r="DB18" s="64"/>
      <c r="DC18" s="64"/>
      <c r="DD18" s="64"/>
      <c r="DE18" s="64"/>
      <c r="DF18" s="64"/>
      <c r="DG18" s="64"/>
      <c r="DH18" s="64"/>
    </row>
    <row r="19" spans="1:112" s="59" customFormat="1">
      <c r="A19" s="57"/>
      <c r="B19" s="57"/>
      <c r="C19" s="77"/>
      <c r="D19" s="93"/>
      <c r="E19" s="94" t="s">
        <v>52</v>
      </c>
      <c r="F19" s="95"/>
      <c r="G19" s="96" t="s">
        <v>53</v>
      </c>
      <c r="H19" s="92" t="s">
        <v>54</v>
      </c>
      <c r="I19" s="57"/>
      <c r="J19" s="57"/>
      <c r="K19" s="353" t="s">
        <v>1002</v>
      </c>
      <c r="L19" s="67" t="s">
        <v>334</v>
      </c>
      <c r="M19" s="63">
        <v>9</v>
      </c>
      <c r="N19" s="63">
        <v>9</v>
      </c>
      <c r="O19" s="63">
        <v>9</v>
      </c>
      <c r="P19" s="63">
        <v>9</v>
      </c>
      <c r="Q19" s="64">
        <v>9</v>
      </c>
      <c r="R19" s="64">
        <v>9</v>
      </c>
      <c r="S19" s="64">
        <v>9</v>
      </c>
      <c r="T19" s="64">
        <v>9</v>
      </c>
      <c r="U19" s="64">
        <v>9</v>
      </c>
      <c r="V19" s="64">
        <v>9</v>
      </c>
      <c r="W19" s="64">
        <v>9</v>
      </c>
      <c r="X19" s="64">
        <v>9</v>
      </c>
      <c r="Y19" s="64">
        <v>9</v>
      </c>
      <c r="Z19" s="64">
        <v>9</v>
      </c>
      <c r="AA19" s="64">
        <v>9</v>
      </c>
      <c r="AB19" s="64">
        <v>9</v>
      </c>
      <c r="AC19" s="64">
        <v>9</v>
      </c>
      <c r="AD19" s="64">
        <v>9</v>
      </c>
      <c r="AE19" s="64">
        <v>9</v>
      </c>
      <c r="AF19" s="63">
        <v>9</v>
      </c>
      <c r="AG19" s="63">
        <v>9</v>
      </c>
      <c r="AH19" s="63">
        <v>9</v>
      </c>
      <c r="AI19" s="63">
        <v>9</v>
      </c>
      <c r="AJ19" s="63">
        <v>9</v>
      </c>
      <c r="AK19" s="63">
        <v>9</v>
      </c>
      <c r="AL19" s="63">
        <v>9</v>
      </c>
      <c r="AM19" s="63">
        <v>9</v>
      </c>
      <c r="AN19" s="63">
        <v>9</v>
      </c>
      <c r="AO19" s="63">
        <v>9</v>
      </c>
      <c r="AP19" s="63">
        <v>9</v>
      </c>
      <c r="AQ19" s="63">
        <v>9</v>
      </c>
      <c r="AR19" s="63">
        <v>9</v>
      </c>
      <c r="AS19" s="63">
        <v>9</v>
      </c>
      <c r="AT19" s="63">
        <v>9</v>
      </c>
      <c r="AU19" s="63">
        <v>9</v>
      </c>
      <c r="AV19" s="63">
        <v>9</v>
      </c>
      <c r="AW19" s="63">
        <v>9</v>
      </c>
      <c r="AX19" s="63">
        <v>9</v>
      </c>
      <c r="AY19" s="64">
        <v>9</v>
      </c>
      <c r="AZ19" s="64">
        <v>9</v>
      </c>
      <c r="BA19" s="64">
        <v>9</v>
      </c>
      <c r="BB19" s="64">
        <v>9</v>
      </c>
      <c r="BC19" s="64">
        <v>9</v>
      </c>
      <c r="BD19" s="64">
        <v>9</v>
      </c>
      <c r="BE19" s="64">
        <v>9</v>
      </c>
      <c r="BF19" s="64">
        <v>9</v>
      </c>
      <c r="BG19" s="64">
        <v>9</v>
      </c>
      <c r="BH19" s="64">
        <v>9</v>
      </c>
      <c r="BI19" s="64">
        <v>9</v>
      </c>
      <c r="BJ19" s="64">
        <v>9</v>
      </c>
      <c r="BK19" s="64">
        <v>9</v>
      </c>
      <c r="BL19" s="64">
        <v>9</v>
      </c>
      <c r="BM19" s="64">
        <v>9</v>
      </c>
      <c r="BN19" s="64">
        <v>9</v>
      </c>
      <c r="BO19" s="64">
        <v>9</v>
      </c>
      <c r="BP19" s="64">
        <v>9</v>
      </c>
      <c r="BQ19" s="64">
        <v>9</v>
      </c>
      <c r="BR19" s="64">
        <v>9</v>
      </c>
      <c r="BS19" s="64">
        <v>9</v>
      </c>
      <c r="BT19" s="64">
        <v>9</v>
      </c>
      <c r="BU19" s="64">
        <v>9</v>
      </c>
      <c r="BV19" s="64">
        <v>9</v>
      </c>
      <c r="BW19" s="64">
        <v>9</v>
      </c>
      <c r="BX19" s="64">
        <v>9</v>
      </c>
      <c r="BY19" s="64">
        <v>9</v>
      </c>
      <c r="BZ19" s="64">
        <v>9</v>
      </c>
      <c r="CA19" s="64">
        <v>9</v>
      </c>
      <c r="CB19" s="64">
        <v>9</v>
      </c>
      <c r="CC19" s="64">
        <v>9</v>
      </c>
      <c r="CD19" s="64">
        <v>9</v>
      </c>
      <c r="CE19" s="64">
        <v>9</v>
      </c>
      <c r="CF19" s="64">
        <v>9</v>
      </c>
      <c r="CG19" s="64">
        <v>9</v>
      </c>
      <c r="CH19" s="64">
        <v>9</v>
      </c>
      <c r="CI19" s="64">
        <v>9</v>
      </c>
      <c r="CJ19" s="64">
        <v>9</v>
      </c>
      <c r="CK19" s="64">
        <v>9</v>
      </c>
      <c r="CL19" s="64">
        <v>9</v>
      </c>
      <c r="CM19" s="64">
        <v>9</v>
      </c>
      <c r="CN19" s="64">
        <v>9</v>
      </c>
      <c r="CO19" s="64">
        <v>9</v>
      </c>
      <c r="CP19" s="64">
        <v>9</v>
      </c>
      <c r="CQ19" s="64">
        <v>9</v>
      </c>
      <c r="CR19" s="64">
        <v>9</v>
      </c>
      <c r="CS19" s="64">
        <v>9</v>
      </c>
      <c r="CT19" s="64">
        <v>9</v>
      </c>
      <c r="CU19" s="64">
        <v>9</v>
      </c>
      <c r="CV19" s="64">
        <v>9</v>
      </c>
      <c r="CW19" s="64">
        <v>9</v>
      </c>
      <c r="CX19" s="63">
        <v>9</v>
      </c>
      <c r="CY19" s="64">
        <v>9</v>
      </c>
      <c r="CZ19" s="64">
        <v>9</v>
      </c>
      <c r="DA19" s="64">
        <v>9</v>
      </c>
      <c r="DB19" s="64"/>
      <c r="DC19" s="64"/>
      <c r="DD19" s="64"/>
      <c r="DE19" s="64"/>
      <c r="DF19" s="64"/>
      <c r="DG19" s="64"/>
      <c r="DH19" s="64"/>
    </row>
    <row r="20" spans="1:112" s="59" customFormat="1">
      <c r="A20" s="57"/>
      <c r="B20" s="57"/>
      <c r="C20" s="77"/>
      <c r="D20" s="93"/>
      <c r="E20" s="97"/>
      <c r="F20" s="98"/>
      <c r="G20" s="96" t="s">
        <v>55</v>
      </c>
      <c r="H20" s="92" t="s">
        <v>54</v>
      </c>
      <c r="I20" s="57"/>
      <c r="J20" s="57"/>
      <c r="K20" s="353" t="s">
        <v>1003</v>
      </c>
      <c r="L20" s="67" t="s">
        <v>335</v>
      </c>
      <c r="M20" s="63">
        <v>7</v>
      </c>
      <c r="N20" s="63">
        <v>7</v>
      </c>
      <c r="O20" s="63">
        <v>7</v>
      </c>
      <c r="P20" s="63">
        <v>7</v>
      </c>
      <c r="Q20" s="64">
        <v>7</v>
      </c>
      <c r="R20" s="64">
        <v>7</v>
      </c>
      <c r="S20" s="64">
        <v>7</v>
      </c>
      <c r="T20" s="64">
        <v>7</v>
      </c>
      <c r="U20" s="64">
        <v>7</v>
      </c>
      <c r="V20" s="64">
        <v>7</v>
      </c>
      <c r="W20" s="64">
        <v>7</v>
      </c>
      <c r="X20" s="64">
        <v>7</v>
      </c>
      <c r="Y20" s="64">
        <v>7</v>
      </c>
      <c r="Z20" s="64">
        <v>7</v>
      </c>
      <c r="AA20" s="64">
        <v>7</v>
      </c>
      <c r="AB20" s="64">
        <v>7</v>
      </c>
      <c r="AC20" s="64">
        <v>7</v>
      </c>
      <c r="AD20" s="64">
        <v>7</v>
      </c>
      <c r="AE20" s="64">
        <v>7</v>
      </c>
      <c r="AF20" s="63">
        <v>7</v>
      </c>
      <c r="AG20" s="63">
        <v>7</v>
      </c>
      <c r="AH20" s="63">
        <v>7</v>
      </c>
      <c r="AI20" s="63">
        <v>7</v>
      </c>
      <c r="AJ20" s="63">
        <v>7</v>
      </c>
      <c r="AK20" s="63">
        <v>7</v>
      </c>
      <c r="AL20" s="63">
        <v>7</v>
      </c>
      <c r="AM20" s="63">
        <v>7</v>
      </c>
      <c r="AN20" s="63">
        <v>7</v>
      </c>
      <c r="AO20" s="63">
        <v>7</v>
      </c>
      <c r="AP20" s="63">
        <v>7</v>
      </c>
      <c r="AQ20" s="63">
        <v>7</v>
      </c>
      <c r="AR20" s="63">
        <v>7</v>
      </c>
      <c r="AS20" s="63">
        <v>7</v>
      </c>
      <c r="AT20" s="63">
        <v>7</v>
      </c>
      <c r="AU20" s="63">
        <v>7</v>
      </c>
      <c r="AV20" s="63">
        <v>7</v>
      </c>
      <c r="AW20" s="63">
        <v>7</v>
      </c>
      <c r="AX20" s="63">
        <v>7</v>
      </c>
      <c r="AY20" s="64">
        <v>7</v>
      </c>
      <c r="AZ20" s="64">
        <v>7</v>
      </c>
      <c r="BA20" s="64">
        <v>7</v>
      </c>
      <c r="BB20" s="64">
        <v>7</v>
      </c>
      <c r="BC20" s="64">
        <v>7</v>
      </c>
      <c r="BD20" s="64">
        <v>7</v>
      </c>
      <c r="BE20" s="64">
        <v>7</v>
      </c>
      <c r="BF20" s="64">
        <v>7</v>
      </c>
      <c r="BG20" s="64">
        <v>7</v>
      </c>
      <c r="BH20" s="64">
        <v>7</v>
      </c>
      <c r="BI20" s="64">
        <v>7</v>
      </c>
      <c r="BJ20" s="64">
        <v>7</v>
      </c>
      <c r="BK20" s="64">
        <v>7</v>
      </c>
      <c r="BL20" s="64">
        <v>7</v>
      </c>
      <c r="BM20" s="64">
        <v>7</v>
      </c>
      <c r="BN20" s="64">
        <v>7</v>
      </c>
      <c r="BO20" s="64">
        <v>7</v>
      </c>
      <c r="BP20" s="64">
        <v>7</v>
      </c>
      <c r="BQ20" s="64">
        <v>7</v>
      </c>
      <c r="BR20" s="64">
        <v>7</v>
      </c>
      <c r="BS20" s="64">
        <v>7</v>
      </c>
      <c r="BT20" s="64">
        <v>7</v>
      </c>
      <c r="BU20" s="64">
        <v>7</v>
      </c>
      <c r="BV20" s="64">
        <v>7</v>
      </c>
      <c r="BW20" s="64">
        <v>7</v>
      </c>
      <c r="BX20" s="64">
        <v>7</v>
      </c>
      <c r="BY20" s="64">
        <v>7</v>
      </c>
      <c r="BZ20" s="64">
        <v>7</v>
      </c>
      <c r="CA20" s="64">
        <v>7</v>
      </c>
      <c r="CB20" s="64">
        <v>7</v>
      </c>
      <c r="CC20" s="64">
        <v>7</v>
      </c>
      <c r="CD20" s="64">
        <v>7</v>
      </c>
      <c r="CE20" s="64">
        <v>7</v>
      </c>
      <c r="CF20" s="64">
        <v>7</v>
      </c>
      <c r="CG20" s="64">
        <v>7</v>
      </c>
      <c r="CH20" s="64">
        <v>7</v>
      </c>
      <c r="CI20" s="64">
        <v>7</v>
      </c>
      <c r="CJ20" s="64">
        <v>7</v>
      </c>
      <c r="CK20" s="64">
        <v>7</v>
      </c>
      <c r="CL20" s="64">
        <v>7</v>
      </c>
      <c r="CM20" s="64">
        <v>7</v>
      </c>
      <c r="CN20" s="64">
        <v>7</v>
      </c>
      <c r="CO20" s="64">
        <v>7</v>
      </c>
      <c r="CP20" s="64">
        <v>7</v>
      </c>
      <c r="CQ20" s="64">
        <v>7</v>
      </c>
      <c r="CR20" s="64">
        <v>7</v>
      </c>
      <c r="CS20" s="64">
        <v>7</v>
      </c>
      <c r="CT20" s="64">
        <v>7</v>
      </c>
      <c r="CU20" s="64">
        <v>7</v>
      </c>
      <c r="CV20" s="64">
        <v>7</v>
      </c>
      <c r="CW20" s="64">
        <v>7</v>
      </c>
      <c r="CX20" s="63">
        <v>7</v>
      </c>
      <c r="CY20" s="64">
        <v>7</v>
      </c>
      <c r="CZ20" s="64">
        <v>7</v>
      </c>
      <c r="DA20" s="64">
        <v>7</v>
      </c>
      <c r="DB20" s="64"/>
      <c r="DC20" s="64"/>
      <c r="DD20" s="64"/>
      <c r="DE20" s="64"/>
      <c r="DF20" s="64"/>
      <c r="DG20" s="64"/>
      <c r="DH20" s="64"/>
    </row>
    <row r="21" spans="1:112" s="59" customFormat="1">
      <c r="A21" s="57"/>
      <c r="B21" s="57"/>
      <c r="C21" s="77"/>
      <c r="D21" s="93"/>
      <c r="E21" s="97"/>
      <c r="F21" s="98"/>
      <c r="G21" s="96" t="s">
        <v>56</v>
      </c>
      <c r="H21" s="92" t="s">
        <v>57</v>
      </c>
      <c r="I21" s="57"/>
      <c r="J21" s="57"/>
      <c r="K21" s="353" t="s">
        <v>1004</v>
      </c>
      <c r="L21" s="67" t="s">
        <v>336</v>
      </c>
      <c r="M21" s="63">
        <v>4</v>
      </c>
      <c r="N21" s="63">
        <v>4</v>
      </c>
      <c r="O21" s="63">
        <v>4</v>
      </c>
      <c r="P21" s="63">
        <v>4</v>
      </c>
      <c r="Q21" s="64">
        <v>4</v>
      </c>
      <c r="R21" s="64">
        <v>4</v>
      </c>
      <c r="S21" s="64">
        <v>4</v>
      </c>
      <c r="T21" s="64">
        <v>4</v>
      </c>
      <c r="U21" s="64">
        <v>4</v>
      </c>
      <c r="V21" s="64">
        <v>4</v>
      </c>
      <c r="W21" s="64">
        <v>4</v>
      </c>
      <c r="X21" s="64">
        <v>4</v>
      </c>
      <c r="Y21" s="64">
        <v>4</v>
      </c>
      <c r="Z21" s="64">
        <v>4</v>
      </c>
      <c r="AA21" s="64">
        <v>4</v>
      </c>
      <c r="AB21" s="64">
        <v>4</v>
      </c>
      <c r="AC21" s="64">
        <v>4</v>
      </c>
      <c r="AD21" s="64">
        <v>4</v>
      </c>
      <c r="AE21" s="64">
        <v>4</v>
      </c>
      <c r="AF21" s="63">
        <v>4</v>
      </c>
      <c r="AG21" s="63">
        <v>4</v>
      </c>
      <c r="AH21" s="63">
        <v>4</v>
      </c>
      <c r="AI21" s="63">
        <v>4</v>
      </c>
      <c r="AJ21" s="63">
        <v>4</v>
      </c>
      <c r="AK21" s="63">
        <v>4</v>
      </c>
      <c r="AL21" s="63">
        <v>4</v>
      </c>
      <c r="AM21" s="63">
        <v>4</v>
      </c>
      <c r="AN21" s="63">
        <v>4</v>
      </c>
      <c r="AO21" s="63">
        <v>4</v>
      </c>
      <c r="AP21" s="63">
        <v>4</v>
      </c>
      <c r="AQ21" s="63">
        <v>4</v>
      </c>
      <c r="AR21" s="63">
        <v>4</v>
      </c>
      <c r="AS21" s="63">
        <v>4</v>
      </c>
      <c r="AT21" s="63">
        <v>4</v>
      </c>
      <c r="AU21" s="63">
        <v>4</v>
      </c>
      <c r="AV21" s="63">
        <v>4</v>
      </c>
      <c r="AW21" s="63">
        <v>4</v>
      </c>
      <c r="AX21" s="63">
        <v>4</v>
      </c>
      <c r="AY21" s="64">
        <v>4</v>
      </c>
      <c r="AZ21" s="64">
        <v>4</v>
      </c>
      <c r="BA21" s="64">
        <v>4</v>
      </c>
      <c r="BB21" s="64">
        <v>4</v>
      </c>
      <c r="BC21" s="64">
        <v>4</v>
      </c>
      <c r="BD21" s="64">
        <v>4</v>
      </c>
      <c r="BE21" s="64">
        <v>4</v>
      </c>
      <c r="BF21" s="64">
        <v>4</v>
      </c>
      <c r="BG21" s="64">
        <v>4</v>
      </c>
      <c r="BH21" s="64">
        <v>4</v>
      </c>
      <c r="BI21" s="64">
        <v>4</v>
      </c>
      <c r="BJ21" s="64">
        <v>4</v>
      </c>
      <c r="BK21" s="64">
        <v>4</v>
      </c>
      <c r="BL21" s="64">
        <v>4</v>
      </c>
      <c r="BM21" s="64">
        <v>4</v>
      </c>
      <c r="BN21" s="64">
        <v>4</v>
      </c>
      <c r="BO21" s="64">
        <v>4</v>
      </c>
      <c r="BP21" s="64">
        <v>4</v>
      </c>
      <c r="BQ21" s="64">
        <v>4</v>
      </c>
      <c r="BR21" s="64">
        <v>4</v>
      </c>
      <c r="BS21" s="64">
        <v>4</v>
      </c>
      <c r="BT21" s="64">
        <v>4</v>
      </c>
      <c r="BU21" s="64">
        <v>4</v>
      </c>
      <c r="BV21" s="64">
        <v>4</v>
      </c>
      <c r="BW21" s="64">
        <v>4</v>
      </c>
      <c r="BX21" s="64">
        <v>4</v>
      </c>
      <c r="BY21" s="64">
        <v>4</v>
      </c>
      <c r="BZ21" s="64">
        <v>4</v>
      </c>
      <c r="CA21" s="64">
        <v>4</v>
      </c>
      <c r="CB21" s="64">
        <v>4</v>
      </c>
      <c r="CC21" s="64">
        <v>4</v>
      </c>
      <c r="CD21" s="64">
        <v>4</v>
      </c>
      <c r="CE21" s="64">
        <v>4</v>
      </c>
      <c r="CF21" s="64">
        <v>4</v>
      </c>
      <c r="CG21" s="64">
        <v>4</v>
      </c>
      <c r="CH21" s="64">
        <v>4</v>
      </c>
      <c r="CI21" s="64">
        <v>4</v>
      </c>
      <c r="CJ21" s="64">
        <v>4</v>
      </c>
      <c r="CK21" s="64">
        <v>4</v>
      </c>
      <c r="CL21" s="64">
        <v>4</v>
      </c>
      <c r="CM21" s="64">
        <v>4</v>
      </c>
      <c r="CN21" s="64">
        <v>4</v>
      </c>
      <c r="CO21" s="64">
        <v>4</v>
      </c>
      <c r="CP21" s="64">
        <v>4</v>
      </c>
      <c r="CQ21" s="64">
        <v>4</v>
      </c>
      <c r="CR21" s="64">
        <v>4</v>
      </c>
      <c r="CS21" s="64">
        <v>4</v>
      </c>
      <c r="CT21" s="64">
        <v>4</v>
      </c>
      <c r="CU21" s="64">
        <v>4</v>
      </c>
      <c r="CV21" s="64">
        <v>4</v>
      </c>
      <c r="CW21" s="64">
        <v>4</v>
      </c>
      <c r="CX21" s="63">
        <v>4</v>
      </c>
      <c r="CY21" s="64">
        <v>4</v>
      </c>
      <c r="CZ21" s="64">
        <v>4</v>
      </c>
      <c r="DA21" s="64">
        <v>4</v>
      </c>
      <c r="DB21" s="64"/>
      <c r="DC21" s="64"/>
      <c r="DD21" s="64"/>
      <c r="DE21" s="64"/>
      <c r="DF21" s="64"/>
      <c r="DG21" s="64"/>
      <c r="DH21" s="64"/>
    </row>
    <row r="22" spans="1:112" s="59" customFormat="1">
      <c r="A22" s="57"/>
      <c r="B22" s="57"/>
      <c r="C22" s="77"/>
      <c r="D22" s="93"/>
      <c r="E22" s="99"/>
      <c r="F22" s="100"/>
      <c r="G22" s="96" t="s">
        <v>58</v>
      </c>
      <c r="H22" s="92" t="s">
        <v>59</v>
      </c>
      <c r="I22" s="57"/>
      <c r="J22" s="57"/>
      <c r="K22" s="353" t="s">
        <v>1005</v>
      </c>
      <c r="L22" s="67" t="s">
        <v>253</v>
      </c>
      <c r="M22" s="63" t="s">
        <v>656</v>
      </c>
      <c r="N22" s="63" t="s">
        <v>656</v>
      </c>
      <c r="O22" s="63" t="s">
        <v>656</v>
      </c>
      <c r="P22" s="63" t="s">
        <v>656</v>
      </c>
      <c r="Q22" s="64" t="s">
        <v>656</v>
      </c>
      <c r="R22" s="64" t="s">
        <v>656</v>
      </c>
      <c r="S22" s="64" t="s">
        <v>656</v>
      </c>
      <c r="T22" s="64" t="s">
        <v>656</v>
      </c>
      <c r="U22" s="64" t="s">
        <v>656</v>
      </c>
      <c r="V22" s="64" t="s">
        <v>656</v>
      </c>
      <c r="W22" s="64" t="s">
        <v>656</v>
      </c>
      <c r="X22" s="64" t="s">
        <v>656</v>
      </c>
      <c r="Y22" s="64" t="s">
        <v>656</v>
      </c>
      <c r="Z22" s="64" t="s">
        <v>656</v>
      </c>
      <c r="AA22" s="64" t="s">
        <v>656</v>
      </c>
      <c r="AB22" s="64" t="s">
        <v>656</v>
      </c>
      <c r="AC22" s="64" t="s">
        <v>656</v>
      </c>
      <c r="AD22" s="64" t="s">
        <v>656</v>
      </c>
      <c r="AE22" s="64" t="s">
        <v>656</v>
      </c>
      <c r="AF22" s="63" t="s">
        <v>656</v>
      </c>
      <c r="AG22" s="63" t="s">
        <v>656</v>
      </c>
      <c r="AH22" s="63" t="s">
        <v>656</v>
      </c>
      <c r="AI22" s="63" t="s">
        <v>656</v>
      </c>
      <c r="AJ22" s="63" t="s">
        <v>656</v>
      </c>
      <c r="AK22" s="63" t="s">
        <v>656</v>
      </c>
      <c r="AL22" s="63" t="s">
        <v>656</v>
      </c>
      <c r="AM22" s="63" t="s">
        <v>656</v>
      </c>
      <c r="AN22" s="63" t="s">
        <v>656</v>
      </c>
      <c r="AO22" s="63" t="s">
        <v>656</v>
      </c>
      <c r="AP22" s="63" t="s">
        <v>656</v>
      </c>
      <c r="AQ22" s="63" t="s">
        <v>656</v>
      </c>
      <c r="AR22" s="63" t="s">
        <v>656</v>
      </c>
      <c r="AS22" s="63" t="s">
        <v>656</v>
      </c>
      <c r="AT22" s="63" t="s">
        <v>656</v>
      </c>
      <c r="AU22" s="63" t="s">
        <v>656</v>
      </c>
      <c r="AV22" s="63" t="s">
        <v>656</v>
      </c>
      <c r="AW22" s="63" t="s">
        <v>656</v>
      </c>
      <c r="AX22" s="63" t="s">
        <v>656</v>
      </c>
      <c r="AY22" s="64" t="s">
        <v>656</v>
      </c>
      <c r="AZ22" s="64" t="s">
        <v>656</v>
      </c>
      <c r="BA22" s="64" t="s">
        <v>656</v>
      </c>
      <c r="BB22" s="64" t="s">
        <v>656</v>
      </c>
      <c r="BC22" s="64" t="s">
        <v>656</v>
      </c>
      <c r="BD22" s="64" t="s">
        <v>656</v>
      </c>
      <c r="BE22" s="64" t="s">
        <v>656</v>
      </c>
      <c r="BF22" s="64" t="s">
        <v>656</v>
      </c>
      <c r="BG22" s="64" t="s">
        <v>656</v>
      </c>
      <c r="BH22" s="64" t="s">
        <v>656</v>
      </c>
      <c r="BI22" s="64" t="s">
        <v>656</v>
      </c>
      <c r="BJ22" s="64" t="s">
        <v>656</v>
      </c>
      <c r="BK22" s="64" t="s">
        <v>656</v>
      </c>
      <c r="BL22" s="64" t="s">
        <v>656</v>
      </c>
      <c r="BM22" s="64" t="s">
        <v>656</v>
      </c>
      <c r="BN22" s="64" t="s">
        <v>656</v>
      </c>
      <c r="BO22" s="64" t="s">
        <v>656</v>
      </c>
      <c r="BP22" s="64" t="s">
        <v>656</v>
      </c>
      <c r="BQ22" s="64" t="s">
        <v>656</v>
      </c>
      <c r="BR22" s="64" t="s">
        <v>656</v>
      </c>
      <c r="BS22" s="64" t="s">
        <v>656</v>
      </c>
      <c r="BT22" s="64" t="s">
        <v>656</v>
      </c>
      <c r="BU22" s="64" t="s">
        <v>656</v>
      </c>
      <c r="BV22" s="64" t="s">
        <v>656</v>
      </c>
      <c r="BW22" s="64" t="s">
        <v>656</v>
      </c>
      <c r="BX22" s="64" t="s">
        <v>656</v>
      </c>
      <c r="BY22" s="64" t="s">
        <v>656</v>
      </c>
      <c r="BZ22" s="64" t="s">
        <v>656</v>
      </c>
      <c r="CA22" s="64" t="s">
        <v>656</v>
      </c>
      <c r="CB22" s="64" t="s">
        <v>656</v>
      </c>
      <c r="CC22" s="64" t="s">
        <v>656</v>
      </c>
      <c r="CD22" s="64" t="s">
        <v>656</v>
      </c>
      <c r="CE22" s="64" t="s">
        <v>656</v>
      </c>
      <c r="CF22" s="64" t="s">
        <v>656</v>
      </c>
      <c r="CG22" s="64" t="s">
        <v>656</v>
      </c>
      <c r="CH22" s="64" t="s">
        <v>656</v>
      </c>
      <c r="CI22" s="64" t="s">
        <v>656</v>
      </c>
      <c r="CJ22" s="64" t="s">
        <v>656</v>
      </c>
      <c r="CK22" s="64" t="s">
        <v>656</v>
      </c>
      <c r="CL22" s="64" t="s">
        <v>656</v>
      </c>
      <c r="CM22" s="64" t="s">
        <v>656</v>
      </c>
      <c r="CN22" s="64" t="s">
        <v>656</v>
      </c>
      <c r="CO22" s="64" t="s">
        <v>656</v>
      </c>
      <c r="CP22" s="64" t="s">
        <v>656</v>
      </c>
      <c r="CQ22" s="64" t="s">
        <v>656</v>
      </c>
      <c r="CR22" s="64" t="s">
        <v>656</v>
      </c>
      <c r="CS22" s="64" t="s">
        <v>656</v>
      </c>
      <c r="CT22" s="64" t="s">
        <v>656</v>
      </c>
      <c r="CU22" s="64" t="s">
        <v>656</v>
      </c>
      <c r="CV22" s="64" t="s">
        <v>656</v>
      </c>
      <c r="CW22" s="64" t="s">
        <v>656</v>
      </c>
      <c r="CX22" s="63" t="s">
        <v>656</v>
      </c>
      <c r="CY22" s="64" t="s">
        <v>656</v>
      </c>
      <c r="CZ22" s="64" t="s">
        <v>656</v>
      </c>
      <c r="DA22" s="64" t="s">
        <v>656</v>
      </c>
      <c r="DB22" s="64"/>
      <c r="DC22" s="64"/>
      <c r="DD22" s="64"/>
      <c r="DE22" s="64"/>
      <c r="DF22" s="64"/>
      <c r="DG22" s="64"/>
      <c r="DH22" s="64"/>
    </row>
    <row r="23" spans="1:112" s="59" customFormat="1">
      <c r="A23" s="57"/>
      <c r="B23" s="57"/>
      <c r="C23" s="77"/>
      <c r="D23" s="91"/>
      <c r="E23" s="60" t="s">
        <v>60</v>
      </c>
      <c r="F23" s="60"/>
      <c r="G23" s="60"/>
      <c r="H23" s="92" t="s">
        <v>61</v>
      </c>
      <c r="I23" s="57"/>
      <c r="J23" s="57"/>
      <c r="K23" s="353" t="s">
        <v>1006</v>
      </c>
      <c r="L23" s="67" t="s">
        <v>254</v>
      </c>
      <c r="M23" s="63" t="s">
        <v>657</v>
      </c>
      <c r="N23" s="63" t="s">
        <v>657</v>
      </c>
      <c r="O23" s="63" t="s">
        <v>657</v>
      </c>
      <c r="P23" s="63" t="s">
        <v>657</v>
      </c>
      <c r="Q23" s="64" t="s">
        <v>657</v>
      </c>
      <c r="R23" s="64" t="s">
        <v>657</v>
      </c>
      <c r="S23" s="64" t="s">
        <v>657</v>
      </c>
      <c r="T23" s="64" t="s">
        <v>657</v>
      </c>
      <c r="U23" s="64" t="s">
        <v>657</v>
      </c>
      <c r="V23" s="64" t="s">
        <v>657</v>
      </c>
      <c r="W23" s="64" t="s">
        <v>657</v>
      </c>
      <c r="X23" s="64" t="s">
        <v>657</v>
      </c>
      <c r="Y23" s="64" t="s">
        <v>657</v>
      </c>
      <c r="Z23" s="64" t="s">
        <v>657</v>
      </c>
      <c r="AA23" s="64" t="s">
        <v>657</v>
      </c>
      <c r="AB23" s="64" t="s">
        <v>657</v>
      </c>
      <c r="AC23" s="64" t="s">
        <v>657</v>
      </c>
      <c r="AD23" s="64" t="s">
        <v>657</v>
      </c>
      <c r="AE23" s="64" t="s">
        <v>657</v>
      </c>
      <c r="AF23" s="63" t="s">
        <v>657</v>
      </c>
      <c r="AG23" s="63" t="s">
        <v>657</v>
      </c>
      <c r="AH23" s="63" t="s">
        <v>657</v>
      </c>
      <c r="AI23" s="63" t="s">
        <v>657</v>
      </c>
      <c r="AJ23" s="63" t="s">
        <v>657</v>
      </c>
      <c r="AK23" s="63" t="s">
        <v>657</v>
      </c>
      <c r="AL23" s="63" t="s">
        <v>657</v>
      </c>
      <c r="AM23" s="63" t="s">
        <v>657</v>
      </c>
      <c r="AN23" s="63" t="s">
        <v>657</v>
      </c>
      <c r="AO23" s="63" t="s">
        <v>657</v>
      </c>
      <c r="AP23" s="63" t="s">
        <v>657</v>
      </c>
      <c r="AQ23" s="63" t="s">
        <v>657</v>
      </c>
      <c r="AR23" s="63" t="s">
        <v>657</v>
      </c>
      <c r="AS23" s="63" t="s">
        <v>657</v>
      </c>
      <c r="AT23" s="63" t="s">
        <v>657</v>
      </c>
      <c r="AU23" s="63" t="s">
        <v>657</v>
      </c>
      <c r="AV23" s="63" t="s">
        <v>657</v>
      </c>
      <c r="AW23" s="63" t="s">
        <v>657</v>
      </c>
      <c r="AX23" s="63" t="s">
        <v>657</v>
      </c>
      <c r="AY23" s="64" t="s">
        <v>657</v>
      </c>
      <c r="AZ23" s="64" t="s">
        <v>657</v>
      </c>
      <c r="BA23" s="64" t="s">
        <v>657</v>
      </c>
      <c r="BB23" s="64" t="s">
        <v>657</v>
      </c>
      <c r="BC23" s="64" t="s">
        <v>657</v>
      </c>
      <c r="BD23" s="64" t="s">
        <v>657</v>
      </c>
      <c r="BE23" s="64" t="s">
        <v>657</v>
      </c>
      <c r="BF23" s="64" t="s">
        <v>657</v>
      </c>
      <c r="BG23" s="64" t="s">
        <v>657</v>
      </c>
      <c r="BH23" s="64" t="s">
        <v>657</v>
      </c>
      <c r="BI23" s="64" t="s">
        <v>657</v>
      </c>
      <c r="BJ23" s="64" t="s">
        <v>657</v>
      </c>
      <c r="BK23" s="64" t="s">
        <v>657</v>
      </c>
      <c r="BL23" s="64" t="s">
        <v>657</v>
      </c>
      <c r="BM23" s="64" t="s">
        <v>657</v>
      </c>
      <c r="BN23" s="64" t="s">
        <v>657</v>
      </c>
      <c r="BO23" s="64" t="s">
        <v>657</v>
      </c>
      <c r="BP23" s="64" t="s">
        <v>657</v>
      </c>
      <c r="BQ23" s="64" t="s">
        <v>657</v>
      </c>
      <c r="BR23" s="64" t="s">
        <v>657</v>
      </c>
      <c r="BS23" s="64" t="s">
        <v>657</v>
      </c>
      <c r="BT23" s="64" t="s">
        <v>657</v>
      </c>
      <c r="BU23" s="64" t="s">
        <v>657</v>
      </c>
      <c r="BV23" s="64" t="s">
        <v>657</v>
      </c>
      <c r="BW23" s="64" t="s">
        <v>657</v>
      </c>
      <c r="BX23" s="64" t="s">
        <v>657</v>
      </c>
      <c r="BY23" s="64" t="s">
        <v>657</v>
      </c>
      <c r="BZ23" s="64" t="s">
        <v>657</v>
      </c>
      <c r="CA23" s="64" t="s">
        <v>657</v>
      </c>
      <c r="CB23" s="64" t="s">
        <v>657</v>
      </c>
      <c r="CC23" s="64" t="s">
        <v>657</v>
      </c>
      <c r="CD23" s="64" t="s">
        <v>657</v>
      </c>
      <c r="CE23" s="64" t="s">
        <v>657</v>
      </c>
      <c r="CF23" s="64" t="s">
        <v>657</v>
      </c>
      <c r="CG23" s="64" t="s">
        <v>657</v>
      </c>
      <c r="CH23" s="64" t="s">
        <v>657</v>
      </c>
      <c r="CI23" s="64" t="s">
        <v>657</v>
      </c>
      <c r="CJ23" s="64" t="s">
        <v>657</v>
      </c>
      <c r="CK23" s="64" t="s">
        <v>657</v>
      </c>
      <c r="CL23" s="64" t="s">
        <v>657</v>
      </c>
      <c r="CM23" s="64" t="s">
        <v>657</v>
      </c>
      <c r="CN23" s="64" t="s">
        <v>657</v>
      </c>
      <c r="CO23" s="64" t="s">
        <v>657</v>
      </c>
      <c r="CP23" s="64" t="s">
        <v>657</v>
      </c>
      <c r="CQ23" s="64" t="s">
        <v>657</v>
      </c>
      <c r="CR23" s="64" t="s">
        <v>657</v>
      </c>
      <c r="CS23" s="64" t="s">
        <v>657</v>
      </c>
      <c r="CT23" s="64" t="s">
        <v>657</v>
      </c>
      <c r="CU23" s="64" t="s">
        <v>657</v>
      </c>
      <c r="CV23" s="64" t="s">
        <v>657</v>
      </c>
      <c r="CW23" s="64" t="s">
        <v>657</v>
      </c>
      <c r="CX23" s="63" t="s">
        <v>657</v>
      </c>
      <c r="CY23" s="64" t="s">
        <v>657</v>
      </c>
      <c r="CZ23" s="64" t="s">
        <v>657</v>
      </c>
      <c r="DA23" s="64" t="s">
        <v>657</v>
      </c>
      <c r="DB23" s="64"/>
      <c r="DC23" s="64"/>
      <c r="DD23" s="64"/>
      <c r="DE23" s="64"/>
      <c r="DF23" s="64"/>
      <c r="DG23" s="64"/>
      <c r="DH23" s="64"/>
    </row>
    <row r="24" spans="1:112" s="59" customFormat="1">
      <c r="A24" s="57"/>
      <c r="B24" s="57"/>
      <c r="C24" s="77"/>
      <c r="D24" s="93"/>
      <c r="E24" s="60" t="s">
        <v>62</v>
      </c>
      <c r="F24" s="60"/>
      <c r="G24" s="60"/>
      <c r="H24" s="92" t="s">
        <v>63</v>
      </c>
      <c r="I24" s="57"/>
      <c r="J24" s="57"/>
      <c r="K24" s="353" t="s">
        <v>1007</v>
      </c>
      <c r="L24" s="67" t="s">
        <v>255</v>
      </c>
      <c r="M24" s="63" t="s">
        <v>658</v>
      </c>
      <c r="N24" s="63" t="s">
        <v>658</v>
      </c>
      <c r="O24" s="63" t="s">
        <v>658</v>
      </c>
      <c r="P24" s="63" t="s">
        <v>659</v>
      </c>
      <c r="Q24" s="64" t="s">
        <v>659</v>
      </c>
      <c r="R24" s="64" t="s">
        <v>659</v>
      </c>
      <c r="S24" s="64" t="s">
        <v>659</v>
      </c>
      <c r="T24" s="64" t="s">
        <v>659</v>
      </c>
      <c r="U24" s="64" t="s">
        <v>658</v>
      </c>
      <c r="V24" s="64" t="s">
        <v>658</v>
      </c>
      <c r="W24" s="64" t="s">
        <v>658</v>
      </c>
      <c r="X24" s="64" t="s">
        <v>658</v>
      </c>
      <c r="Y24" s="64" t="s">
        <v>658</v>
      </c>
      <c r="Z24" s="64" t="s">
        <v>658</v>
      </c>
      <c r="AA24" s="64" t="s">
        <v>658</v>
      </c>
      <c r="AB24" s="64" t="s">
        <v>658</v>
      </c>
      <c r="AC24" s="64" t="s">
        <v>658</v>
      </c>
      <c r="AD24" s="64" t="s">
        <v>658</v>
      </c>
      <c r="AE24" s="64" t="s">
        <v>658</v>
      </c>
      <c r="AF24" s="63" t="s">
        <v>658</v>
      </c>
      <c r="AG24" s="63" t="s">
        <v>659</v>
      </c>
      <c r="AH24" s="63" t="s">
        <v>659</v>
      </c>
      <c r="AI24" s="63" t="s">
        <v>659</v>
      </c>
      <c r="AJ24" s="63" t="s">
        <v>659</v>
      </c>
      <c r="AK24" s="63" t="s">
        <v>659</v>
      </c>
      <c r="AL24" s="63" t="s">
        <v>659</v>
      </c>
      <c r="AM24" s="63" t="s">
        <v>659</v>
      </c>
      <c r="AN24" s="63" t="s">
        <v>659</v>
      </c>
      <c r="AO24" s="63" t="s">
        <v>659</v>
      </c>
      <c r="AP24" s="63" t="s">
        <v>659</v>
      </c>
      <c r="AQ24" s="63" t="s">
        <v>659</v>
      </c>
      <c r="AR24" s="63" t="s">
        <v>659</v>
      </c>
      <c r="AS24" s="63" t="s">
        <v>659</v>
      </c>
      <c r="AT24" s="63" t="s">
        <v>659</v>
      </c>
      <c r="AU24" s="63" t="s">
        <v>659</v>
      </c>
      <c r="AV24" s="63" t="s">
        <v>659</v>
      </c>
      <c r="AW24" s="63" t="s">
        <v>659</v>
      </c>
      <c r="AX24" s="63" t="s">
        <v>659</v>
      </c>
      <c r="AY24" s="64" t="s">
        <v>658</v>
      </c>
      <c r="AZ24" s="64" t="s">
        <v>658</v>
      </c>
      <c r="BA24" s="64" t="s">
        <v>658</v>
      </c>
      <c r="BB24" s="64" t="s">
        <v>658</v>
      </c>
      <c r="BC24" s="64" t="s">
        <v>658</v>
      </c>
      <c r="BD24" s="64" t="s">
        <v>658</v>
      </c>
      <c r="BE24" s="64" t="s">
        <v>658</v>
      </c>
      <c r="BF24" s="64" t="s">
        <v>658</v>
      </c>
      <c r="BG24" s="63" t="s">
        <v>659</v>
      </c>
      <c r="BH24" s="64" t="s">
        <v>658</v>
      </c>
      <c r="BI24" s="64" t="s">
        <v>658</v>
      </c>
      <c r="BJ24" s="64" t="s">
        <v>658</v>
      </c>
      <c r="BK24" s="64" t="s">
        <v>658</v>
      </c>
      <c r="BL24" s="64" t="s">
        <v>658</v>
      </c>
      <c r="BM24" s="64" t="s">
        <v>658</v>
      </c>
      <c r="BN24" s="64" t="s">
        <v>658</v>
      </c>
      <c r="BO24" s="64" t="s">
        <v>658</v>
      </c>
      <c r="BP24" s="64" t="s">
        <v>658</v>
      </c>
      <c r="BQ24" s="64" t="s">
        <v>658</v>
      </c>
      <c r="BR24" s="64" t="s">
        <v>658</v>
      </c>
      <c r="BS24" s="64" t="s">
        <v>658</v>
      </c>
      <c r="BT24" s="64" t="s">
        <v>658</v>
      </c>
      <c r="BU24" s="64" t="s">
        <v>658</v>
      </c>
      <c r="BV24" s="64" t="s">
        <v>658</v>
      </c>
      <c r="BW24" s="64" t="s">
        <v>659</v>
      </c>
      <c r="BX24" s="64" t="s">
        <v>658</v>
      </c>
      <c r="BY24" s="64"/>
      <c r="BZ24" s="64" t="s">
        <v>658</v>
      </c>
      <c r="CA24" s="64" t="s">
        <v>658</v>
      </c>
      <c r="CB24" s="64" t="s">
        <v>658</v>
      </c>
      <c r="CC24" s="64"/>
      <c r="CD24" s="64"/>
      <c r="CE24" s="64" t="s">
        <v>658</v>
      </c>
      <c r="CF24" s="64" t="s">
        <v>658</v>
      </c>
      <c r="CG24" s="64" t="s">
        <v>658</v>
      </c>
      <c r="CH24" s="64" t="s">
        <v>658</v>
      </c>
      <c r="CI24" s="64" t="s">
        <v>658</v>
      </c>
      <c r="CJ24" s="64" t="s">
        <v>658</v>
      </c>
      <c r="CK24" s="64" t="s">
        <v>658</v>
      </c>
      <c r="CL24" s="64" t="s">
        <v>658</v>
      </c>
      <c r="CM24" s="64" t="s">
        <v>658</v>
      </c>
      <c r="CN24" s="64" t="s">
        <v>659</v>
      </c>
      <c r="CO24" s="64" t="s">
        <v>658</v>
      </c>
      <c r="CP24" s="64" t="s">
        <v>658</v>
      </c>
      <c r="CQ24" s="64" t="s">
        <v>658</v>
      </c>
      <c r="CR24" s="64" t="s">
        <v>658</v>
      </c>
      <c r="CS24" s="64" t="s">
        <v>658</v>
      </c>
      <c r="CT24" s="64" t="s">
        <v>658</v>
      </c>
      <c r="CU24" s="64" t="s">
        <v>659</v>
      </c>
      <c r="CV24" s="64" t="s">
        <v>659</v>
      </c>
      <c r="CW24" s="64" t="s">
        <v>659</v>
      </c>
      <c r="CX24" s="63" t="s">
        <v>659</v>
      </c>
      <c r="CY24" s="64" t="s">
        <v>658</v>
      </c>
      <c r="CZ24" s="64" t="s">
        <v>658</v>
      </c>
      <c r="DA24" s="64" t="s">
        <v>658</v>
      </c>
      <c r="DB24" s="64"/>
      <c r="DC24" s="64"/>
      <c r="DD24" s="64"/>
      <c r="DE24" s="64"/>
      <c r="DF24" s="64"/>
      <c r="DG24" s="64"/>
      <c r="DH24" s="64"/>
    </row>
    <row r="25" spans="1:112" s="59" customFormat="1">
      <c r="A25" s="57"/>
      <c r="B25" s="57"/>
      <c r="C25" s="77"/>
      <c r="D25" s="101"/>
      <c r="E25" s="60" t="s">
        <v>64</v>
      </c>
      <c r="F25" s="60"/>
      <c r="G25" s="96" t="s">
        <v>65</v>
      </c>
      <c r="H25" s="92" t="s">
        <v>66</v>
      </c>
      <c r="I25" s="57"/>
      <c r="J25" s="57"/>
      <c r="K25" s="353" t="s">
        <v>1008</v>
      </c>
      <c r="L25" s="67" t="s">
        <v>332</v>
      </c>
      <c r="M25" s="63">
        <v>320</v>
      </c>
      <c r="N25" s="63">
        <v>340</v>
      </c>
      <c r="O25" s="63">
        <v>270</v>
      </c>
      <c r="P25" s="63" t="s">
        <v>659</v>
      </c>
      <c r="Q25" s="64" t="s">
        <v>659</v>
      </c>
      <c r="R25" s="64" t="s">
        <v>659</v>
      </c>
      <c r="S25" s="64" t="s">
        <v>659</v>
      </c>
      <c r="T25" s="64" t="s">
        <v>659</v>
      </c>
      <c r="U25" s="64">
        <v>250</v>
      </c>
      <c r="V25" s="64">
        <v>200</v>
      </c>
      <c r="W25" s="64">
        <v>135</v>
      </c>
      <c r="X25" s="64">
        <v>200</v>
      </c>
      <c r="Y25" s="64">
        <v>135</v>
      </c>
      <c r="Z25" s="64">
        <v>135</v>
      </c>
      <c r="AA25" s="64">
        <v>165</v>
      </c>
      <c r="AB25" s="64">
        <v>130</v>
      </c>
      <c r="AC25" s="64">
        <v>130</v>
      </c>
      <c r="AD25" s="64">
        <v>200</v>
      </c>
      <c r="AE25" s="64">
        <v>210</v>
      </c>
      <c r="AF25" s="63"/>
      <c r="AG25" s="63" t="s">
        <v>659</v>
      </c>
      <c r="AH25" s="63" t="s">
        <v>659</v>
      </c>
      <c r="AI25" s="63" t="s">
        <v>659</v>
      </c>
      <c r="AJ25" s="63" t="s">
        <v>659</v>
      </c>
      <c r="AK25" s="63" t="s">
        <v>659</v>
      </c>
      <c r="AL25" s="63" t="s">
        <v>659</v>
      </c>
      <c r="AM25" s="63" t="s">
        <v>659</v>
      </c>
      <c r="AN25" s="63" t="s">
        <v>659</v>
      </c>
      <c r="AO25" s="63" t="s">
        <v>659</v>
      </c>
      <c r="AP25" s="63" t="s">
        <v>659</v>
      </c>
      <c r="AQ25" s="63" t="s">
        <v>659</v>
      </c>
      <c r="AR25" s="63" t="s">
        <v>659</v>
      </c>
      <c r="AS25" s="63" t="s">
        <v>659</v>
      </c>
      <c r="AT25" s="63" t="s">
        <v>659</v>
      </c>
      <c r="AU25" s="63" t="s">
        <v>659</v>
      </c>
      <c r="AV25" s="63" t="s">
        <v>659</v>
      </c>
      <c r="AW25" s="63" t="s">
        <v>659</v>
      </c>
      <c r="AX25" s="63" t="s">
        <v>659</v>
      </c>
      <c r="AY25" s="64">
        <v>275</v>
      </c>
      <c r="AZ25" s="64">
        <v>275</v>
      </c>
      <c r="BA25" s="64">
        <v>275</v>
      </c>
      <c r="BB25" s="64">
        <v>275</v>
      </c>
      <c r="BC25" s="64">
        <v>275</v>
      </c>
      <c r="BD25" s="64">
        <v>320</v>
      </c>
      <c r="BE25" s="64">
        <v>260</v>
      </c>
      <c r="BF25" s="64">
        <v>260</v>
      </c>
      <c r="BG25" s="63" t="s">
        <v>659</v>
      </c>
      <c r="BH25" s="64">
        <v>260</v>
      </c>
      <c r="BI25" s="64">
        <v>260</v>
      </c>
      <c r="BJ25" s="64">
        <v>260</v>
      </c>
      <c r="BK25" s="64">
        <v>135</v>
      </c>
      <c r="BL25" s="64">
        <v>260</v>
      </c>
      <c r="BM25" s="64">
        <v>260</v>
      </c>
      <c r="BN25" s="64">
        <v>285</v>
      </c>
      <c r="BO25" s="64">
        <v>315</v>
      </c>
      <c r="BP25" s="64">
        <v>285</v>
      </c>
      <c r="BQ25" s="64">
        <v>285</v>
      </c>
      <c r="BR25" s="64">
        <v>315</v>
      </c>
      <c r="BS25" s="64">
        <v>315</v>
      </c>
      <c r="BT25" s="64">
        <v>285</v>
      </c>
      <c r="BU25" s="64">
        <v>180</v>
      </c>
      <c r="BV25" s="64">
        <v>200</v>
      </c>
      <c r="BW25" s="64" t="s">
        <v>659</v>
      </c>
      <c r="BX25" s="64">
        <v>200</v>
      </c>
      <c r="BY25" s="64"/>
      <c r="BZ25" s="64">
        <v>180</v>
      </c>
      <c r="CA25" s="64">
        <v>180</v>
      </c>
      <c r="CB25" s="64">
        <v>130</v>
      </c>
      <c r="CC25" s="64"/>
      <c r="CD25" s="64"/>
      <c r="CE25" s="64">
        <v>200</v>
      </c>
      <c r="CF25" s="64">
        <v>130</v>
      </c>
      <c r="CG25" s="64">
        <v>200</v>
      </c>
      <c r="CH25" s="64">
        <v>260</v>
      </c>
      <c r="CI25" s="64">
        <v>260</v>
      </c>
      <c r="CJ25" s="64">
        <v>180</v>
      </c>
      <c r="CK25" s="64">
        <v>260</v>
      </c>
      <c r="CL25" s="64">
        <v>210</v>
      </c>
      <c r="CM25" s="64">
        <v>210</v>
      </c>
      <c r="CN25" s="64" t="s">
        <v>659</v>
      </c>
      <c r="CO25" s="64">
        <v>180</v>
      </c>
      <c r="CP25" s="64">
        <v>210</v>
      </c>
      <c r="CQ25" s="64">
        <v>320</v>
      </c>
      <c r="CR25" s="64">
        <v>200</v>
      </c>
      <c r="CS25" s="64">
        <v>260</v>
      </c>
      <c r="CT25" s="64">
        <v>260</v>
      </c>
      <c r="CU25" s="64" t="s">
        <v>659</v>
      </c>
      <c r="CV25" s="64" t="s">
        <v>659</v>
      </c>
      <c r="CW25" s="64" t="s">
        <v>659</v>
      </c>
      <c r="CX25" s="63" t="s">
        <v>659</v>
      </c>
      <c r="CY25" s="64">
        <v>200</v>
      </c>
      <c r="CZ25" s="64">
        <v>180</v>
      </c>
      <c r="DA25" s="64">
        <v>320</v>
      </c>
      <c r="DB25" s="64"/>
      <c r="DC25" s="64"/>
      <c r="DD25" s="64"/>
      <c r="DE25" s="64"/>
      <c r="DF25" s="64"/>
      <c r="DG25" s="64"/>
      <c r="DH25" s="64"/>
    </row>
    <row r="26" spans="1:112" s="59" customFormat="1">
      <c r="A26" s="57"/>
      <c r="B26" s="57"/>
      <c r="C26" s="77"/>
      <c r="D26" s="101"/>
      <c r="E26" s="60"/>
      <c r="F26" s="60"/>
      <c r="G26" s="96" t="s">
        <v>67</v>
      </c>
      <c r="H26" s="92" t="s">
        <v>68</v>
      </c>
      <c r="I26" s="57"/>
      <c r="J26" s="57"/>
      <c r="K26" s="353" t="s">
        <v>1009</v>
      </c>
      <c r="L26" s="67" t="s">
        <v>216</v>
      </c>
      <c r="M26" s="63" t="s">
        <v>659</v>
      </c>
      <c r="N26" s="63" t="s">
        <v>659</v>
      </c>
      <c r="O26" s="63" t="s">
        <v>659</v>
      </c>
      <c r="P26" s="63" t="s">
        <v>659</v>
      </c>
      <c r="Q26" s="64" t="s">
        <v>659</v>
      </c>
      <c r="R26" s="64" t="s">
        <v>659</v>
      </c>
      <c r="S26" s="64" t="s">
        <v>659</v>
      </c>
      <c r="T26" s="64" t="s">
        <v>659</v>
      </c>
      <c r="U26" s="64" t="s">
        <v>659</v>
      </c>
      <c r="V26" s="64" t="s">
        <v>659</v>
      </c>
      <c r="W26" s="64" t="s">
        <v>659</v>
      </c>
      <c r="X26" s="64" t="s">
        <v>659</v>
      </c>
      <c r="Y26" s="64" t="s">
        <v>659</v>
      </c>
      <c r="Z26" s="64" t="s">
        <v>659</v>
      </c>
      <c r="AA26" s="64" t="s">
        <v>659</v>
      </c>
      <c r="AB26" s="64" t="s">
        <v>659</v>
      </c>
      <c r="AC26" s="64" t="s">
        <v>659</v>
      </c>
      <c r="AD26" s="64" t="s">
        <v>659</v>
      </c>
      <c r="AE26" s="64" t="s">
        <v>659</v>
      </c>
      <c r="AF26" s="63" t="s">
        <v>659</v>
      </c>
      <c r="AG26" s="63" t="s">
        <v>659</v>
      </c>
      <c r="AH26" s="63" t="s">
        <v>659</v>
      </c>
      <c r="AI26" s="63" t="s">
        <v>659</v>
      </c>
      <c r="AJ26" s="63" t="s">
        <v>659</v>
      </c>
      <c r="AK26" s="63" t="s">
        <v>659</v>
      </c>
      <c r="AL26" s="63" t="s">
        <v>659</v>
      </c>
      <c r="AM26" s="63" t="s">
        <v>659</v>
      </c>
      <c r="AN26" s="63" t="s">
        <v>659</v>
      </c>
      <c r="AO26" s="63" t="s">
        <v>659</v>
      </c>
      <c r="AP26" s="63" t="s">
        <v>659</v>
      </c>
      <c r="AQ26" s="63" t="s">
        <v>659</v>
      </c>
      <c r="AR26" s="63" t="s">
        <v>659</v>
      </c>
      <c r="AS26" s="63" t="s">
        <v>659</v>
      </c>
      <c r="AT26" s="63" t="s">
        <v>659</v>
      </c>
      <c r="AU26" s="63" t="s">
        <v>659</v>
      </c>
      <c r="AV26" s="63" t="s">
        <v>659</v>
      </c>
      <c r="AW26" s="63" t="s">
        <v>659</v>
      </c>
      <c r="AX26" s="63" t="s">
        <v>659</v>
      </c>
      <c r="AY26" s="64" t="s">
        <v>659</v>
      </c>
      <c r="AZ26" s="64" t="s">
        <v>659</v>
      </c>
      <c r="BA26" s="64" t="s">
        <v>659</v>
      </c>
      <c r="BB26" s="64" t="s">
        <v>659</v>
      </c>
      <c r="BC26" s="64" t="s">
        <v>659</v>
      </c>
      <c r="BD26" s="64" t="s">
        <v>659</v>
      </c>
      <c r="BE26" s="64" t="s">
        <v>659</v>
      </c>
      <c r="BF26" s="64" t="s">
        <v>659</v>
      </c>
      <c r="BG26" s="63" t="s">
        <v>659</v>
      </c>
      <c r="BH26" s="64" t="s">
        <v>659</v>
      </c>
      <c r="BI26" s="64" t="s">
        <v>659</v>
      </c>
      <c r="BJ26" s="64" t="s">
        <v>659</v>
      </c>
      <c r="BK26" s="64" t="s">
        <v>659</v>
      </c>
      <c r="BL26" s="64" t="s">
        <v>659</v>
      </c>
      <c r="BM26" s="64" t="s">
        <v>659</v>
      </c>
      <c r="BN26" s="64" t="s">
        <v>659</v>
      </c>
      <c r="BO26" s="64" t="s">
        <v>659</v>
      </c>
      <c r="BP26" s="64" t="s">
        <v>659</v>
      </c>
      <c r="BQ26" s="64" t="s">
        <v>659</v>
      </c>
      <c r="BR26" s="64" t="s">
        <v>659</v>
      </c>
      <c r="BS26" s="64" t="s">
        <v>659</v>
      </c>
      <c r="BT26" s="64" t="s">
        <v>659</v>
      </c>
      <c r="BU26" s="64" t="s">
        <v>659</v>
      </c>
      <c r="BV26" s="64" t="s">
        <v>659</v>
      </c>
      <c r="BW26" s="64" t="s">
        <v>659</v>
      </c>
      <c r="BX26" s="64" t="s">
        <v>659</v>
      </c>
      <c r="BY26" s="64"/>
      <c r="BZ26" s="64" t="s">
        <v>659</v>
      </c>
      <c r="CA26" s="64" t="s">
        <v>659</v>
      </c>
      <c r="CB26" s="64" t="s">
        <v>659</v>
      </c>
      <c r="CC26" s="64"/>
      <c r="CD26" s="64"/>
      <c r="CE26" s="64" t="s">
        <v>659</v>
      </c>
      <c r="CF26" s="64" t="s">
        <v>659</v>
      </c>
      <c r="CG26" s="64" t="s">
        <v>659</v>
      </c>
      <c r="CH26" s="64" t="s">
        <v>659</v>
      </c>
      <c r="CI26" s="64" t="s">
        <v>659</v>
      </c>
      <c r="CJ26" s="64" t="s">
        <v>659</v>
      </c>
      <c r="CK26" s="64" t="s">
        <v>659</v>
      </c>
      <c r="CL26" s="64" t="s">
        <v>659</v>
      </c>
      <c r="CM26" s="64" t="s">
        <v>659</v>
      </c>
      <c r="CN26" s="64" t="s">
        <v>659</v>
      </c>
      <c r="CO26" s="64" t="s">
        <v>659</v>
      </c>
      <c r="CP26" s="64" t="s">
        <v>659</v>
      </c>
      <c r="CQ26" s="64" t="s">
        <v>659</v>
      </c>
      <c r="CR26" s="64" t="s">
        <v>659</v>
      </c>
      <c r="CS26" s="64" t="s">
        <v>659</v>
      </c>
      <c r="CT26" s="64" t="s">
        <v>659</v>
      </c>
      <c r="CU26" s="64" t="s">
        <v>659</v>
      </c>
      <c r="CV26" s="64" t="s">
        <v>659</v>
      </c>
      <c r="CW26" s="64" t="s">
        <v>659</v>
      </c>
      <c r="CX26" s="63" t="s">
        <v>659</v>
      </c>
      <c r="CY26" s="64" t="s">
        <v>659</v>
      </c>
      <c r="CZ26" s="64" t="s">
        <v>659</v>
      </c>
      <c r="DA26" s="64" t="s">
        <v>659</v>
      </c>
      <c r="DB26" s="64"/>
      <c r="DC26" s="64"/>
      <c r="DD26" s="64"/>
      <c r="DE26" s="64"/>
      <c r="DF26" s="64"/>
      <c r="DG26" s="64"/>
      <c r="DH26" s="64"/>
    </row>
    <row r="27" spans="1:112" s="59" customFormat="1">
      <c r="A27" s="57"/>
      <c r="B27" s="57"/>
      <c r="C27" s="77"/>
      <c r="D27" s="101"/>
      <c r="E27" s="60" t="s">
        <v>69</v>
      </c>
      <c r="F27" s="60"/>
      <c r="G27" s="96" t="s">
        <v>65</v>
      </c>
      <c r="H27" s="92" t="s">
        <v>70</v>
      </c>
      <c r="I27" s="57"/>
      <c r="J27" s="57"/>
      <c r="K27" s="353" t="s">
        <v>1010</v>
      </c>
      <c r="L27" s="67" t="s">
        <v>337</v>
      </c>
      <c r="M27" s="63">
        <v>0.2</v>
      </c>
      <c r="N27" s="63">
        <v>0.2</v>
      </c>
      <c r="O27" s="63">
        <v>0.2</v>
      </c>
      <c r="P27" s="63">
        <v>0.2</v>
      </c>
      <c r="Q27" s="63">
        <v>0.2</v>
      </c>
      <c r="R27" s="63">
        <v>0.2</v>
      </c>
      <c r="S27" s="63">
        <v>0.2</v>
      </c>
      <c r="T27" s="63">
        <v>0.2</v>
      </c>
      <c r="U27" s="63">
        <v>0.2</v>
      </c>
      <c r="V27" s="63">
        <v>0.2</v>
      </c>
      <c r="W27" s="63">
        <v>0.2</v>
      </c>
      <c r="X27" s="63">
        <v>0.2</v>
      </c>
      <c r="Y27" s="63">
        <v>0.2</v>
      </c>
      <c r="Z27" s="63">
        <v>0.2</v>
      </c>
      <c r="AA27" s="63">
        <v>0.2</v>
      </c>
      <c r="AB27" s="63">
        <v>0.2</v>
      </c>
      <c r="AC27" s="63">
        <v>0.2</v>
      </c>
      <c r="AD27" s="63">
        <v>0.2</v>
      </c>
      <c r="AE27" s="63">
        <v>0.2</v>
      </c>
      <c r="AF27" s="63">
        <v>0.2</v>
      </c>
      <c r="AG27" s="63" t="s">
        <v>659</v>
      </c>
      <c r="AH27" s="63" t="s">
        <v>659</v>
      </c>
      <c r="AI27" s="63" t="s">
        <v>659</v>
      </c>
      <c r="AJ27" s="63" t="s">
        <v>659</v>
      </c>
      <c r="AK27" s="63" t="s">
        <v>659</v>
      </c>
      <c r="AL27" s="63" t="s">
        <v>659</v>
      </c>
      <c r="AM27" s="63" t="s">
        <v>659</v>
      </c>
      <c r="AN27" s="63" t="s">
        <v>659</v>
      </c>
      <c r="AO27" s="63" t="s">
        <v>659</v>
      </c>
      <c r="AP27" s="63" t="s">
        <v>659</v>
      </c>
      <c r="AQ27" s="63" t="s">
        <v>659</v>
      </c>
      <c r="AR27" s="63" t="s">
        <v>659</v>
      </c>
      <c r="AS27" s="63" t="s">
        <v>659</v>
      </c>
      <c r="AT27" s="63" t="s">
        <v>659</v>
      </c>
      <c r="AU27" s="63" t="s">
        <v>659</v>
      </c>
      <c r="AV27" s="63" t="s">
        <v>659</v>
      </c>
      <c r="AW27" s="63" t="s">
        <v>659</v>
      </c>
      <c r="AX27" s="63" t="s">
        <v>659</v>
      </c>
      <c r="AY27" s="63">
        <v>0.2</v>
      </c>
      <c r="AZ27" s="63">
        <v>0.2</v>
      </c>
      <c r="BA27" s="63">
        <v>0.2</v>
      </c>
      <c r="BB27" s="63">
        <v>0.2</v>
      </c>
      <c r="BC27" s="63">
        <v>0.2</v>
      </c>
      <c r="BD27" s="63">
        <v>0.2</v>
      </c>
      <c r="BE27" s="63">
        <v>0.2</v>
      </c>
      <c r="BF27" s="63">
        <v>0.2</v>
      </c>
      <c r="BG27" s="63" t="s">
        <v>659</v>
      </c>
      <c r="BH27" s="63">
        <v>0.2</v>
      </c>
      <c r="BI27" s="63">
        <v>0.2</v>
      </c>
      <c r="BJ27" s="63">
        <v>0.2</v>
      </c>
      <c r="BK27" s="63">
        <v>0.2</v>
      </c>
      <c r="BL27" s="63">
        <v>0.2</v>
      </c>
      <c r="BM27" s="63">
        <v>0.2</v>
      </c>
      <c r="BN27" s="63">
        <v>0.2</v>
      </c>
      <c r="BO27" s="63">
        <v>0.2</v>
      </c>
      <c r="BP27" s="63">
        <v>0.2</v>
      </c>
      <c r="BQ27" s="63">
        <v>0.2</v>
      </c>
      <c r="BR27" s="63">
        <v>0.2</v>
      </c>
      <c r="BS27" s="63">
        <v>0.2</v>
      </c>
      <c r="BT27" s="63">
        <v>0.2</v>
      </c>
      <c r="BU27" s="63">
        <v>0.2</v>
      </c>
      <c r="BV27" s="64">
        <v>0.2</v>
      </c>
      <c r="BW27" s="63">
        <v>0.2</v>
      </c>
      <c r="BX27" s="63">
        <v>0.2</v>
      </c>
      <c r="BY27" s="64"/>
      <c r="BZ27" s="63">
        <v>0.2</v>
      </c>
      <c r="CA27" s="63">
        <v>0.2</v>
      </c>
      <c r="CB27" s="64">
        <v>0.2</v>
      </c>
      <c r="CC27" s="64"/>
      <c r="CD27" s="64"/>
      <c r="CE27" s="63">
        <v>0.2</v>
      </c>
      <c r="CF27" s="63">
        <v>0.2</v>
      </c>
      <c r="CG27" s="63">
        <v>0.2</v>
      </c>
      <c r="CH27" s="63">
        <v>0.2</v>
      </c>
      <c r="CI27" s="63">
        <v>0.2</v>
      </c>
      <c r="CJ27" s="63">
        <v>0.2</v>
      </c>
      <c r="CK27" s="63">
        <v>0.2</v>
      </c>
      <c r="CL27" s="64">
        <v>0.2</v>
      </c>
      <c r="CM27" s="64">
        <v>0.2</v>
      </c>
      <c r="CN27" s="64">
        <v>0.2</v>
      </c>
      <c r="CO27" s="64">
        <v>0.2</v>
      </c>
      <c r="CP27" s="64">
        <v>0.2</v>
      </c>
      <c r="CQ27" s="64">
        <v>0.2</v>
      </c>
      <c r="CR27" s="64">
        <v>0.2</v>
      </c>
      <c r="CS27" s="63">
        <v>0.2</v>
      </c>
      <c r="CT27" s="63">
        <v>0.2</v>
      </c>
      <c r="CU27" s="64" t="s">
        <v>659</v>
      </c>
      <c r="CV27" s="64" t="s">
        <v>659</v>
      </c>
      <c r="CW27" s="64" t="s">
        <v>659</v>
      </c>
      <c r="CX27" s="63" t="s">
        <v>659</v>
      </c>
      <c r="CY27" s="64">
        <v>0.2</v>
      </c>
      <c r="CZ27" s="63">
        <v>0.2</v>
      </c>
      <c r="DA27" s="64">
        <v>0.2</v>
      </c>
      <c r="DB27" s="64"/>
      <c r="DC27" s="64"/>
      <c r="DD27" s="64"/>
      <c r="DE27" s="64"/>
      <c r="DF27" s="64"/>
      <c r="DG27" s="64"/>
      <c r="DH27" s="64"/>
    </row>
    <row r="28" spans="1:112" s="370" customFormat="1">
      <c r="A28" s="275"/>
      <c r="B28" s="275"/>
      <c r="C28" s="364"/>
      <c r="D28" s="365" t="s">
        <v>71</v>
      </c>
      <c r="E28" s="366"/>
      <c r="F28" s="366"/>
      <c r="G28" s="367" t="s">
        <v>72</v>
      </c>
      <c r="H28" s="368" t="s">
        <v>73</v>
      </c>
      <c r="I28" s="275"/>
      <c r="J28" s="275"/>
      <c r="K28" s="369" t="s">
        <v>1011</v>
      </c>
      <c r="L28" s="67" t="s">
        <v>351</v>
      </c>
      <c r="M28" s="65">
        <v>45</v>
      </c>
      <c r="N28" s="65">
        <v>45</v>
      </c>
      <c r="O28" s="65">
        <v>45</v>
      </c>
      <c r="P28" s="65" t="s">
        <v>659</v>
      </c>
      <c r="Q28" s="74" t="s">
        <v>659</v>
      </c>
      <c r="R28" s="74" t="s">
        <v>659</v>
      </c>
      <c r="S28" s="74" t="s">
        <v>659</v>
      </c>
      <c r="T28" s="74" t="s">
        <v>659</v>
      </c>
      <c r="U28" s="74">
        <v>45</v>
      </c>
      <c r="V28" s="74">
        <v>45</v>
      </c>
      <c r="W28" s="74">
        <v>48</v>
      </c>
      <c r="X28" s="74">
        <v>45</v>
      </c>
      <c r="Y28" s="74">
        <v>48</v>
      </c>
      <c r="Z28" s="74">
        <v>48</v>
      </c>
      <c r="AA28" s="74">
        <v>48</v>
      </c>
      <c r="AB28" s="74">
        <v>48</v>
      </c>
      <c r="AC28" s="74">
        <v>48</v>
      </c>
      <c r="AD28" s="74">
        <v>45</v>
      </c>
      <c r="AE28" s="74">
        <v>45</v>
      </c>
      <c r="AF28" s="65">
        <v>45</v>
      </c>
      <c r="AG28" s="65" t="s">
        <v>659</v>
      </c>
      <c r="AH28" s="65" t="s">
        <v>659</v>
      </c>
      <c r="AI28" s="65" t="s">
        <v>659</v>
      </c>
      <c r="AJ28" s="65" t="s">
        <v>659</v>
      </c>
      <c r="AK28" s="65" t="s">
        <v>659</v>
      </c>
      <c r="AL28" s="65" t="s">
        <v>659</v>
      </c>
      <c r="AM28" s="65" t="s">
        <v>659</v>
      </c>
      <c r="AN28" s="65" t="s">
        <v>659</v>
      </c>
      <c r="AO28" s="65" t="s">
        <v>659</v>
      </c>
      <c r="AP28" s="65" t="s">
        <v>659</v>
      </c>
      <c r="AQ28" s="65" t="s">
        <v>659</v>
      </c>
      <c r="AR28" s="65" t="s">
        <v>659</v>
      </c>
      <c r="AS28" s="65" t="s">
        <v>659</v>
      </c>
      <c r="AT28" s="65" t="s">
        <v>659</v>
      </c>
      <c r="AU28" s="65" t="s">
        <v>659</v>
      </c>
      <c r="AV28" s="65" t="s">
        <v>659</v>
      </c>
      <c r="AW28" s="65" t="s">
        <v>659</v>
      </c>
      <c r="AX28" s="65" t="s">
        <v>659</v>
      </c>
      <c r="AY28" s="74">
        <v>45</v>
      </c>
      <c r="AZ28" s="74">
        <v>45</v>
      </c>
      <c r="BA28" s="74">
        <v>45</v>
      </c>
      <c r="BB28" s="74">
        <v>45</v>
      </c>
      <c r="BC28" s="74">
        <v>45</v>
      </c>
      <c r="BD28" s="74">
        <v>45</v>
      </c>
      <c r="BE28" s="74">
        <v>45</v>
      </c>
      <c r="BF28" s="74">
        <v>45</v>
      </c>
      <c r="BG28" s="65" t="s">
        <v>659</v>
      </c>
      <c r="BH28" s="74">
        <v>45</v>
      </c>
      <c r="BI28" s="74">
        <v>45</v>
      </c>
      <c r="BJ28" s="74">
        <v>45</v>
      </c>
      <c r="BK28" s="74">
        <v>48</v>
      </c>
      <c r="BL28" s="74">
        <v>45</v>
      </c>
      <c r="BM28" s="74">
        <v>45</v>
      </c>
      <c r="BN28" s="74">
        <v>45</v>
      </c>
      <c r="BO28" s="74">
        <v>45</v>
      </c>
      <c r="BP28" s="74">
        <v>45</v>
      </c>
      <c r="BQ28" s="74">
        <v>45</v>
      </c>
      <c r="BR28" s="74">
        <v>45</v>
      </c>
      <c r="BS28" s="74">
        <v>45</v>
      </c>
      <c r="BT28" s="74">
        <v>45</v>
      </c>
      <c r="BU28" s="74">
        <v>45</v>
      </c>
      <c r="BV28" s="74">
        <v>45</v>
      </c>
      <c r="BW28" s="74" t="s">
        <v>659</v>
      </c>
      <c r="BX28" s="74">
        <v>45</v>
      </c>
      <c r="BY28" s="74"/>
      <c r="BZ28" s="74">
        <v>45</v>
      </c>
      <c r="CA28" s="74">
        <v>45</v>
      </c>
      <c r="CB28" s="74">
        <v>48</v>
      </c>
      <c r="CC28" s="74"/>
      <c r="CD28" s="74"/>
      <c r="CE28" s="74">
        <v>45</v>
      </c>
      <c r="CF28" s="74">
        <v>48</v>
      </c>
      <c r="CG28" s="74">
        <v>45</v>
      </c>
      <c r="CH28" s="74">
        <v>45</v>
      </c>
      <c r="CI28" s="74">
        <v>45</v>
      </c>
      <c r="CJ28" s="74">
        <v>45</v>
      </c>
      <c r="CK28" s="74">
        <v>45</v>
      </c>
      <c r="CL28" s="74">
        <v>45</v>
      </c>
      <c r="CM28" s="74">
        <v>45</v>
      </c>
      <c r="CN28" s="74" t="s">
        <v>659</v>
      </c>
      <c r="CO28" s="74">
        <v>45</v>
      </c>
      <c r="CP28" s="74">
        <v>45</v>
      </c>
      <c r="CQ28" s="74">
        <v>45</v>
      </c>
      <c r="CR28" s="74">
        <v>45</v>
      </c>
      <c r="CS28" s="74">
        <v>45</v>
      </c>
      <c r="CT28" s="74">
        <v>45</v>
      </c>
      <c r="CU28" s="74" t="s">
        <v>659</v>
      </c>
      <c r="CV28" s="74" t="s">
        <v>659</v>
      </c>
      <c r="CW28" s="74" t="s">
        <v>659</v>
      </c>
      <c r="CX28" s="65" t="s">
        <v>659</v>
      </c>
      <c r="CY28" s="74">
        <v>45</v>
      </c>
      <c r="CZ28" s="74">
        <v>45</v>
      </c>
      <c r="DA28" s="74">
        <v>45</v>
      </c>
      <c r="DB28" s="74"/>
      <c r="DC28" s="74"/>
      <c r="DD28" s="74"/>
      <c r="DE28" s="74"/>
      <c r="DF28" s="74"/>
      <c r="DG28" s="74"/>
      <c r="DH28" s="74"/>
    </row>
    <row r="29" spans="1:112" s="59" customFormat="1">
      <c r="A29" s="57"/>
      <c r="B29" s="57"/>
      <c r="C29" s="77"/>
      <c r="D29" s="93" t="s">
        <v>74</v>
      </c>
      <c r="E29" s="60" t="s">
        <v>75</v>
      </c>
      <c r="F29" s="60"/>
      <c r="G29" s="60"/>
      <c r="H29" s="92" t="s">
        <v>70</v>
      </c>
      <c r="I29" s="57"/>
      <c r="J29" s="57"/>
      <c r="K29" s="353" t="s">
        <v>1012</v>
      </c>
      <c r="L29" s="67" t="s">
        <v>214</v>
      </c>
      <c r="M29" s="63" t="s">
        <v>659</v>
      </c>
      <c r="N29" s="63" t="s">
        <v>659</v>
      </c>
      <c r="O29" s="63" t="s">
        <v>659</v>
      </c>
      <c r="P29" s="63" t="s">
        <v>659</v>
      </c>
      <c r="Q29" s="64" t="s">
        <v>659</v>
      </c>
      <c r="R29" s="64" t="s">
        <v>659</v>
      </c>
      <c r="S29" s="64" t="s">
        <v>659</v>
      </c>
      <c r="T29" s="64" t="s">
        <v>659</v>
      </c>
      <c r="U29" s="64" t="s">
        <v>659</v>
      </c>
      <c r="V29" s="64" t="s">
        <v>659</v>
      </c>
      <c r="W29" s="64" t="s">
        <v>659</v>
      </c>
      <c r="X29" s="64" t="s">
        <v>659</v>
      </c>
      <c r="Y29" s="64" t="s">
        <v>659</v>
      </c>
      <c r="Z29" s="64" t="s">
        <v>659</v>
      </c>
      <c r="AA29" s="64" t="s">
        <v>659</v>
      </c>
      <c r="AB29" s="64" t="s">
        <v>659</v>
      </c>
      <c r="AC29" s="64" t="s">
        <v>659</v>
      </c>
      <c r="AD29" s="64" t="s">
        <v>659</v>
      </c>
      <c r="AE29" s="64" t="s">
        <v>659</v>
      </c>
      <c r="AF29" s="63" t="s">
        <v>659</v>
      </c>
      <c r="AG29" s="63" t="s">
        <v>659</v>
      </c>
      <c r="AH29" s="63" t="s">
        <v>659</v>
      </c>
      <c r="AI29" s="63" t="s">
        <v>659</v>
      </c>
      <c r="AJ29" s="63" t="s">
        <v>659</v>
      </c>
      <c r="AK29" s="63" t="s">
        <v>659</v>
      </c>
      <c r="AL29" s="63" t="s">
        <v>659</v>
      </c>
      <c r="AM29" s="63" t="s">
        <v>659</v>
      </c>
      <c r="AN29" s="63" t="s">
        <v>659</v>
      </c>
      <c r="AO29" s="63" t="s">
        <v>659</v>
      </c>
      <c r="AP29" s="63" t="s">
        <v>659</v>
      </c>
      <c r="AQ29" s="63" t="s">
        <v>659</v>
      </c>
      <c r="AR29" s="63" t="s">
        <v>659</v>
      </c>
      <c r="AS29" s="63" t="s">
        <v>659</v>
      </c>
      <c r="AT29" s="63" t="s">
        <v>659</v>
      </c>
      <c r="AU29" s="63" t="s">
        <v>659</v>
      </c>
      <c r="AV29" s="63" t="s">
        <v>659</v>
      </c>
      <c r="AW29" s="63" t="s">
        <v>659</v>
      </c>
      <c r="AX29" s="63" t="s">
        <v>659</v>
      </c>
      <c r="AY29" s="64" t="s">
        <v>659</v>
      </c>
      <c r="AZ29" s="64" t="s">
        <v>659</v>
      </c>
      <c r="BA29" s="64" t="s">
        <v>659</v>
      </c>
      <c r="BB29" s="64" t="s">
        <v>659</v>
      </c>
      <c r="BC29" s="64" t="s">
        <v>659</v>
      </c>
      <c r="BD29" s="64" t="s">
        <v>659</v>
      </c>
      <c r="BE29" s="64" t="s">
        <v>659</v>
      </c>
      <c r="BF29" s="64" t="s">
        <v>659</v>
      </c>
      <c r="BG29" s="63" t="s">
        <v>659</v>
      </c>
      <c r="BH29" s="64" t="s">
        <v>659</v>
      </c>
      <c r="BI29" s="64" t="s">
        <v>659</v>
      </c>
      <c r="BJ29" s="64" t="s">
        <v>659</v>
      </c>
      <c r="BK29" s="64" t="s">
        <v>659</v>
      </c>
      <c r="BL29" s="64" t="s">
        <v>659</v>
      </c>
      <c r="BM29" s="64" t="s">
        <v>659</v>
      </c>
      <c r="BN29" s="64" t="s">
        <v>659</v>
      </c>
      <c r="BO29" s="64" t="s">
        <v>659</v>
      </c>
      <c r="BP29" s="64" t="s">
        <v>659</v>
      </c>
      <c r="BQ29" s="64" t="s">
        <v>659</v>
      </c>
      <c r="BR29" s="64" t="s">
        <v>659</v>
      </c>
      <c r="BS29" s="64" t="s">
        <v>659</v>
      </c>
      <c r="BT29" s="64" t="s">
        <v>659</v>
      </c>
      <c r="BU29" s="64" t="s">
        <v>659</v>
      </c>
      <c r="BV29" s="64" t="s">
        <v>659</v>
      </c>
      <c r="BW29" s="64" t="s">
        <v>659</v>
      </c>
      <c r="BX29" s="64" t="s">
        <v>659</v>
      </c>
      <c r="BY29" s="64"/>
      <c r="BZ29" s="64" t="s">
        <v>659</v>
      </c>
      <c r="CA29" s="64" t="s">
        <v>659</v>
      </c>
      <c r="CB29" s="64" t="s">
        <v>659</v>
      </c>
      <c r="CC29" s="64"/>
      <c r="CD29" s="64"/>
      <c r="CE29" s="64" t="s">
        <v>659</v>
      </c>
      <c r="CF29" s="64" t="s">
        <v>659</v>
      </c>
      <c r="CG29" s="64" t="s">
        <v>659</v>
      </c>
      <c r="CH29" s="64" t="s">
        <v>659</v>
      </c>
      <c r="CI29" s="64" t="s">
        <v>659</v>
      </c>
      <c r="CJ29" s="64" t="s">
        <v>659</v>
      </c>
      <c r="CK29" s="64" t="s">
        <v>659</v>
      </c>
      <c r="CL29" s="64" t="s">
        <v>659</v>
      </c>
      <c r="CM29" s="64" t="s">
        <v>659</v>
      </c>
      <c r="CN29" s="64" t="s">
        <v>659</v>
      </c>
      <c r="CO29" s="64" t="s">
        <v>659</v>
      </c>
      <c r="CP29" s="64" t="s">
        <v>659</v>
      </c>
      <c r="CQ29" s="64" t="s">
        <v>659</v>
      </c>
      <c r="CR29" s="64" t="s">
        <v>659</v>
      </c>
      <c r="CS29" s="64" t="s">
        <v>659</v>
      </c>
      <c r="CT29" s="64" t="s">
        <v>659</v>
      </c>
      <c r="CU29" s="64" t="s">
        <v>659</v>
      </c>
      <c r="CV29" s="64" t="s">
        <v>659</v>
      </c>
      <c r="CW29" s="64" t="s">
        <v>659</v>
      </c>
      <c r="CX29" s="63" t="s">
        <v>659</v>
      </c>
      <c r="CY29" s="64" t="s">
        <v>659</v>
      </c>
      <c r="CZ29" s="64" t="s">
        <v>659</v>
      </c>
      <c r="DA29" s="64" t="s">
        <v>659</v>
      </c>
      <c r="DB29" s="64"/>
      <c r="DC29" s="64"/>
      <c r="DD29" s="64"/>
      <c r="DE29" s="64"/>
      <c r="DF29" s="64"/>
      <c r="DG29" s="64"/>
      <c r="DH29" s="64"/>
    </row>
    <row r="30" spans="1:112" s="59" customFormat="1">
      <c r="A30" s="57"/>
      <c r="B30" s="57"/>
      <c r="C30" s="77"/>
      <c r="D30" s="101"/>
      <c r="E30" s="60" t="s">
        <v>76</v>
      </c>
      <c r="F30" s="60"/>
      <c r="G30" s="102" t="s">
        <v>65</v>
      </c>
      <c r="H30" s="92" t="s">
        <v>77</v>
      </c>
      <c r="I30" s="57"/>
      <c r="J30" s="57"/>
      <c r="K30" s="353" t="s">
        <v>1013</v>
      </c>
      <c r="L30" s="67" t="s">
        <v>256</v>
      </c>
      <c r="M30" s="63" t="s">
        <v>660</v>
      </c>
      <c r="N30" s="63" t="s">
        <v>660</v>
      </c>
      <c r="O30" s="63" t="s">
        <v>660</v>
      </c>
      <c r="P30" s="63" t="s">
        <v>660</v>
      </c>
      <c r="Q30" s="64" t="s">
        <v>660</v>
      </c>
      <c r="R30" s="64" t="s">
        <v>660</v>
      </c>
      <c r="S30" s="64" t="s">
        <v>660</v>
      </c>
      <c r="T30" s="64" t="s">
        <v>660</v>
      </c>
      <c r="U30" s="64" t="s">
        <v>660</v>
      </c>
      <c r="V30" s="64" t="s">
        <v>660</v>
      </c>
      <c r="W30" s="64" t="s">
        <v>660</v>
      </c>
      <c r="X30" s="64" t="s">
        <v>660</v>
      </c>
      <c r="Y30" s="64" t="s">
        <v>660</v>
      </c>
      <c r="Z30" s="64" t="s">
        <v>660</v>
      </c>
      <c r="AA30" s="64" t="s">
        <v>660</v>
      </c>
      <c r="AB30" s="64" t="s">
        <v>660</v>
      </c>
      <c r="AC30" s="64" t="s">
        <v>660</v>
      </c>
      <c r="AD30" s="64" t="s">
        <v>660</v>
      </c>
      <c r="AE30" s="64" t="s">
        <v>660</v>
      </c>
      <c r="AF30" s="63" t="s">
        <v>660</v>
      </c>
      <c r="AG30" s="63" t="s">
        <v>660</v>
      </c>
      <c r="AH30" s="63" t="s">
        <v>660</v>
      </c>
      <c r="AI30" s="63" t="s">
        <v>660</v>
      </c>
      <c r="AJ30" s="63" t="s">
        <v>660</v>
      </c>
      <c r="AK30" s="63" t="s">
        <v>660</v>
      </c>
      <c r="AL30" s="63" t="s">
        <v>660</v>
      </c>
      <c r="AM30" s="63" t="s">
        <v>660</v>
      </c>
      <c r="AN30" s="63" t="s">
        <v>660</v>
      </c>
      <c r="AO30" s="63" t="s">
        <v>660</v>
      </c>
      <c r="AP30" s="63" t="s">
        <v>660</v>
      </c>
      <c r="AQ30" s="63" t="s">
        <v>660</v>
      </c>
      <c r="AR30" s="63" t="s">
        <v>660</v>
      </c>
      <c r="AS30" s="63" t="s">
        <v>660</v>
      </c>
      <c r="AT30" s="63" t="s">
        <v>660</v>
      </c>
      <c r="AU30" s="63" t="s">
        <v>660</v>
      </c>
      <c r="AV30" s="63" t="s">
        <v>660</v>
      </c>
      <c r="AW30" s="63" t="s">
        <v>660</v>
      </c>
      <c r="AX30" s="63" t="s">
        <v>660</v>
      </c>
      <c r="AY30" s="64" t="s">
        <v>660</v>
      </c>
      <c r="AZ30" s="64" t="s">
        <v>660</v>
      </c>
      <c r="BA30" s="64" t="s">
        <v>660</v>
      </c>
      <c r="BB30" s="64" t="s">
        <v>660</v>
      </c>
      <c r="BC30" s="64" t="s">
        <v>660</v>
      </c>
      <c r="BD30" s="64" t="s">
        <v>660</v>
      </c>
      <c r="BE30" s="64" t="s">
        <v>660</v>
      </c>
      <c r="BF30" s="64" t="s">
        <v>660</v>
      </c>
      <c r="BG30" s="64" t="s">
        <v>660</v>
      </c>
      <c r="BH30" s="64" t="s">
        <v>660</v>
      </c>
      <c r="BI30" s="64" t="s">
        <v>660</v>
      </c>
      <c r="BJ30" s="64" t="s">
        <v>660</v>
      </c>
      <c r="BK30" s="64" t="s">
        <v>660</v>
      </c>
      <c r="BL30" s="64" t="s">
        <v>660</v>
      </c>
      <c r="BM30" s="64" t="s">
        <v>660</v>
      </c>
      <c r="BN30" s="64" t="s">
        <v>660</v>
      </c>
      <c r="BO30" s="64" t="s">
        <v>660</v>
      </c>
      <c r="BP30" s="64" t="s">
        <v>660</v>
      </c>
      <c r="BQ30" s="64" t="s">
        <v>660</v>
      </c>
      <c r="BR30" s="64" t="s">
        <v>660</v>
      </c>
      <c r="BS30" s="64" t="s">
        <v>660</v>
      </c>
      <c r="BT30" s="64" t="s">
        <v>660</v>
      </c>
      <c r="BU30" s="64" t="s">
        <v>660</v>
      </c>
      <c r="BV30" s="64" t="s">
        <v>660</v>
      </c>
      <c r="BW30" s="64" t="s">
        <v>660</v>
      </c>
      <c r="BX30" s="64" t="s">
        <v>660</v>
      </c>
      <c r="BY30" s="64" t="s">
        <v>660</v>
      </c>
      <c r="BZ30" s="64" t="s">
        <v>660</v>
      </c>
      <c r="CA30" s="64" t="s">
        <v>660</v>
      </c>
      <c r="CB30" s="64" t="s">
        <v>660</v>
      </c>
      <c r="CC30" s="64" t="s">
        <v>660</v>
      </c>
      <c r="CD30" s="64" t="s">
        <v>660</v>
      </c>
      <c r="CE30" s="64" t="s">
        <v>660</v>
      </c>
      <c r="CF30" s="64" t="s">
        <v>660</v>
      </c>
      <c r="CG30" s="64" t="s">
        <v>660</v>
      </c>
      <c r="CH30" s="64" t="s">
        <v>660</v>
      </c>
      <c r="CI30" s="64" t="s">
        <v>660</v>
      </c>
      <c r="CJ30" s="64" t="s">
        <v>660</v>
      </c>
      <c r="CK30" s="64" t="s">
        <v>660</v>
      </c>
      <c r="CL30" s="64" t="s">
        <v>660</v>
      </c>
      <c r="CM30" s="64" t="s">
        <v>660</v>
      </c>
      <c r="CN30" s="64" t="s">
        <v>660</v>
      </c>
      <c r="CO30" s="64" t="s">
        <v>660</v>
      </c>
      <c r="CP30" s="64" t="s">
        <v>660</v>
      </c>
      <c r="CQ30" s="64" t="s">
        <v>660</v>
      </c>
      <c r="CR30" s="64" t="s">
        <v>660</v>
      </c>
      <c r="CS30" s="64" t="s">
        <v>660</v>
      </c>
      <c r="CT30" s="64" t="s">
        <v>660</v>
      </c>
      <c r="CU30" s="64" t="s">
        <v>660</v>
      </c>
      <c r="CV30" s="64" t="s">
        <v>660</v>
      </c>
      <c r="CW30" s="64" t="s">
        <v>660</v>
      </c>
      <c r="CX30" s="63" t="s">
        <v>660</v>
      </c>
      <c r="CY30" s="64" t="s">
        <v>660</v>
      </c>
      <c r="CZ30" s="64" t="s">
        <v>660</v>
      </c>
      <c r="DA30" s="64" t="s">
        <v>660</v>
      </c>
      <c r="DB30" s="64"/>
      <c r="DC30" s="64"/>
      <c r="DD30" s="64"/>
      <c r="DE30" s="64"/>
      <c r="DF30" s="64"/>
      <c r="DG30" s="64"/>
      <c r="DH30" s="64"/>
    </row>
    <row r="31" spans="1:112" s="59" customFormat="1">
      <c r="A31" s="57"/>
      <c r="B31" s="57"/>
      <c r="C31" s="77"/>
      <c r="D31" s="101"/>
      <c r="E31" s="60"/>
      <c r="F31" s="60"/>
      <c r="G31" s="78" t="s">
        <v>78</v>
      </c>
      <c r="H31" s="92" t="s">
        <v>79</v>
      </c>
      <c r="I31" s="57"/>
      <c r="J31" s="57"/>
      <c r="K31" s="353" t="s">
        <v>1014</v>
      </c>
      <c r="L31" s="67" t="s">
        <v>342</v>
      </c>
      <c r="M31" s="63" t="s">
        <v>661</v>
      </c>
      <c r="N31" s="63" t="s">
        <v>661</v>
      </c>
      <c r="O31" s="63" t="s">
        <v>661</v>
      </c>
      <c r="P31" s="63" t="s">
        <v>661</v>
      </c>
      <c r="Q31" s="64" t="s">
        <v>661</v>
      </c>
      <c r="R31" s="64" t="s">
        <v>661</v>
      </c>
      <c r="S31" s="64" t="s">
        <v>661</v>
      </c>
      <c r="T31" s="64" t="s">
        <v>661</v>
      </c>
      <c r="U31" s="64" t="s">
        <v>661</v>
      </c>
      <c r="V31" s="64" t="s">
        <v>661</v>
      </c>
      <c r="W31" s="64" t="s">
        <v>661</v>
      </c>
      <c r="X31" s="64" t="s">
        <v>661</v>
      </c>
      <c r="Y31" s="64" t="s">
        <v>661</v>
      </c>
      <c r="Z31" s="64" t="s">
        <v>661</v>
      </c>
      <c r="AA31" s="64" t="s">
        <v>661</v>
      </c>
      <c r="AB31" s="64" t="s">
        <v>661</v>
      </c>
      <c r="AC31" s="64" t="s">
        <v>661</v>
      </c>
      <c r="AD31" s="64" t="s">
        <v>661</v>
      </c>
      <c r="AE31" s="64" t="s">
        <v>661</v>
      </c>
      <c r="AF31" s="63" t="s">
        <v>661</v>
      </c>
      <c r="AG31" s="63" t="s">
        <v>661</v>
      </c>
      <c r="AH31" s="63" t="s">
        <v>661</v>
      </c>
      <c r="AI31" s="63" t="s">
        <v>661</v>
      </c>
      <c r="AJ31" s="63" t="s">
        <v>661</v>
      </c>
      <c r="AK31" s="63" t="s">
        <v>661</v>
      </c>
      <c r="AL31" s="63" t="s">
        <v>661</v>
      </c>
      <c r="AM31" s="63" t="s">
        <v>661</v>
      </c>
      <c r="AN31" s="63" t="s">
        <v>661</v>
      </c>
      <c r="AO31" s="63" t="s">
        <v>661</v>
      </c>
      <c r="AP31" s="63" t="s">
        <v>661</v>
      </c>
      <c r="AQ31" s="63" t="s">
        <v>661</v>
      </c>
      <c r="AR31" s="63" t="s">
        <v>661</v>
      </c>
      <c r="AS31" s="63" t="s">
        <v>661</v>
      </c>
      <c r="AT31" s="63" t="s">
        <v>661</v>
      </c>
      <c r="AU31" s="63" t="s">
        <v>661</v>
      </c>
      <c r="AV31" s="63" t="s">
        <v>661</v>
      </c>
      <c r="AW31" s="63" t="s">
        <v>661</v>
      </c>
      <c r="AX31" s="63" t="s">
        <v>661</v>
      </c>
      <c r="AY31" s="64" t="s">
        <v>661</v>
      </c>
      <c r="AZ31" s="64" t="s">
        <v>661</v>
      </c>
      <c r="BA31" s="64" t="s">
        <v>661</v>
      </c>
      <c r="BB31" s="64" t="s">
        <v>661</v>
      </c>
      <c r="BC31" s="64" t="s">
        <v>661</v>
      </c>
      <c r="BD31" s="64" t="s">
        <v>661</v>
      </c>
      <c r="BE31" s="64" t="s">
        <v>661</v>
      </c>
      <c r="BF31" s="64" t="s">
        <v>661</v>
      </c>
      <c r="BG31" s="64" t="s">
        <v>661</v>
      </c>
      <c r="BH31" s="64" t="s">
        <v>661</v>
      </c>
      <c r="BI31" s="64" t="s">
        <v>661</v>
      </c>
      <c r="BJ31" s="64" t="s">
        <v>661</v>
      </c>
      <c r="BK31" s="64" t="s">
        <v>661</v>
      </c>
      <c r="BL31" s="64" t="s">
        <v>661</v>
      </c>
      <c r="BM31" s="64" t="s">
        <v>661</v>
      </c>
      <c r="BN31" s="64" t="s">
        <v>661</v>
      </c>
      <c r="BO31" s="64" t="s">
        <v>661</v>
      </c>
      <c r="BP31" s="64" t="s">
        <v>661</v>
      </c>
      <c r="BQ31" s="64" t="s">
        <v>661</v>
      </c>
      <c r="BR31" s="64" t="s">
        <v>661</v>
      </c>
      <c r="BS31" s="64" t="s">
        <v>661</v>
      </c>
      <c r="BT31" s="64" t="s">
        <v>661</v>
      </c>
      <c r="BU31" s="64" t="s">
        <v>661</v>
      </c>
      <c r="BV31" s="64" t="s">
        <v>661</v>
      </c>
      <c r="BW31" s="64" t="s">
        <v>661</v>
      </c>
      <c r="BX31" s="64" t="s">
        <v>661</v>
      </c>
      <c r="BY31" s="64" t="s">
        <v>661</v>
      </c>
      <c r="BZ31" s="64" t="s">
        <v>661</v>
      </c>
      <c r="CA31" s="64" t="s">
        <v>661</v>
      </c>
      <c r="CB31" s="64" t="s">
        <v>661</v>
      </c>
      <c r="CC31" s="64" t="s">
        <v>661</v>
      </c>
      <c r="CD31" s="64" t="s">
        <v>661</v>
      </c>
      <c r="CE31" s="64" t="s">
        <v>661</v>
      </c>
      <c r="CF31" s="64" t="s">
        <v>661</v>
      </c>
      <c r="CG31" s="64" t="s">
        <v>661</v>
      </c>
      <c r="CH31" s="64" t="s">
        <v>661</v>
      </c>
      <c r="CI31" s="64" t="s">
        <v>661</v>
      </c>
      <c r="CJ31" s="64" t="s">
        <v>661</v>
      </c>
      <c r="CK31" s="64" t="s">
        <v>661</v>
      </c>
      <c r="CL31" s="64" t="s">
        <v>661</v>
      </c>
      <c r="CM31" s="64" t="s">
        <v>661</v>
      </c>
      <c r="CN31" s="64" t="s">
        <v>661</v>
      </c>
      <c r="CO31" s="64" t="s">
        <v>661</v>
      </c>
      <c r="CP31" s="64" t="s">
        <v>661</v>
      </c>
      <c r="CQ31" s="64" t="s">
        <v>661</v>
      </c>
      <c r="CR31" s="64" t="s">
        <v>661</v>
      </c>
      <c r="CS31" s="64" t="s">
        <v>661</v>
      </c>
      <c r="CT31" s="64" t="s">
        <v>661</v>
      </c>
      <c r="CU31" s="64" t="s">
        <v>661</v>
      </c>
      <c r="CV31" s="64" t="s">
        <v>661</v>
      </c>
      <c r="CW31" s="64" t="s">
        <v>661</v>
      </c>
      <c r="CX31" s="63" t="s">
        <v>661</v>
      </c>
      <c r="CY31" s="64" t="s">
        <v>661</v>
      </c>
      <c r="CZ31" s="64" t="s">
        <v>661</v>
      </c>
      <c r="DA31" s="64" t="s">
        <v>661</v>
      </c>
      <c r="DB31" s="64"/>
      <c r="DC31" s="64"/>
      <c r="DD31" s="64"/>
      <c r="DE31" s="64"/>
      <c r="DF31" s="64"/>
      <c r="DG31" s="64"/>
      <c r="DH31" s="64"/>
    </row>
    <row r="32" spans="1:112" s="59" customFormat="1">
      <c r="A32" s="57"/>
      <c r="B32" s="57"/>
      <c r="C32" s="77"/>
      <c r="D32" s="101"/>
      <c r="E32" s="60"/>
      <c r="F32" s="60"/>
      <c r="G32" s="78" t="s">
        <v>80</v>
      </c>
      <c r="H32" s="92" t="s">
        <v>70</v>
      </c>
      <c r="I32" s="57"/>
      <c r="J32" s="57"/>
      <c r="K32" s="353" t="s">
        <v>1015</v>
      </c>
      <c r="L32" s="67" t="s">
        <v>257</v>
      </c>
      <c r="M32" s="63" t="s">
        <v>659</v>
      </c>
      <c r="N32" s="63" t="s">
        <v>659</v>
      </c>
      <c r="O32" s="63" t="s">
        <v>659</v>
      </c>
      <c r="P32" s="63" t="s">
        <v>659</v>
      </c>
      <c r="Q32" s="64" t="s">
        <v>659</v>
      </c>
      <c r="R32" s="64" t="s">
        <v>659</v>
      </c>
      <c r="S32" s="64" t="s">
        <v>659</v>
      </c>
      <c r="T32" s="64" t="s">
        <v>659</v>
      </c>
      <c r="U32" s="64" t="s">
        <v>659</v>
      </c>
      <c r="V32" s="64" t="s">
        <v>659</v>
      </c>
      <c r="W32" s="64" t="s">
        <v>659</v>
      </c>
      <c r="X32" s="64" t="s">
        <v>659</v>
      </c>
      <c r="Y32" s="64" t="s">
        <v>659</v>
      </c>
      <c r="Z32" s="64" t="s">
        <v>659</v>
      </c>
      <c r="AA32" s="64" t="s">
        <v>659</v>
      </c>
      <c r="AB32" s="64" t="s">
        <v>659</v>
      </c>
      <c r="AC32" s="64" t="s">
        <v>659</v>
      </c>
      <c r="AD32" s="64" t="s">
        <v>659</v>
      </c>
      <c r="AE32" s="64" t="s">
        <v>659</v>
      </c>
      <c r="AF32" s="63" t="s">
        <v>659</v>
      </c>
      <c r="AG32" s="63" t="s">
        <v>659</v>
      </c>
      <c r="AH32" s="63" t="s">
        <v>659</v>
      </c>
      <c r="AI32" s="63" t="s">
        <v>659</v>
      </c>
      <c r="AJ32" s="63" t="s">
        <v>659</v>
      </c>
      <c r="AK32" s="63" t="s">
        <v>659</v>
      </c>
      <c r="AL32" s="63" t="s">
        <v>659</v>
      </c>
      <c r="AM32" s="63" t="s">
        <v>659</v>
      </c>
      <c r="AN32" s="63" t="s">
        <v>659</v>
      </c>
      <c r="AO32" s="63" t="s">
        <v>659</v>
      </c>
      <c r="AP32" s="63" t="s">
        <v>659</v>
      </c>
      <c r="AQ32" s="63" t="s">
        <v>659</v>
      </c>
      <c r="AR32" s="63" t="s">
        <v>659</v>
      </c>
      <c r="AS32" s="63" t="s">
        <v>659</v>
      </c>
      <c r="AT32" s="63" t="s">
        <v>659</v>
      </c>
      <c r="AU32" s="63" t="s">
        <v>659</v>
      </c>
      <c r="AV32" s="63" t="s">
        <v>659</v>
      </c>
      <c r="AW32" s="63" t="s">
        <v>659</v>
      </c>
      <c r="AX32" s="63" t="s">
        <v>659</v>
      </c>
      <c r="AY32" s="64" t="s">
        <v>659</v>
      </c>
      <c r="AZ32" s="64" t="s">
        <v>659</v>
      </c>
      <c r="BA32" s="64" t="s">
        <v>659</v>
      </c>
      <c r="BB32" s="64" t="s">
        <v>659</v>
      </c>
      <c r="BC32" s="64" t="s">
        <v>659</v>
      </c>
      <c r="BD32" s="64" t="s">
        <v>659</v>
      </c>
      <c r="BE32" s="64" t="s">
        <v>659</v>
      </c>
      <c r="BF32" s="64" t="s">
        <v>659</v>
      </c>
      <c r="BG32" s="64" t="s">
        <v>659</v>
      </c>
      <c r="BH32" s="64" t="s">
        <v>659</v>
      </c>
      <c r="BI32" s="64" t="s">
        <v>659</v>
      </c>
      <c r="BJ32" s="64" t="s">
        <v>659</v>
      </c>
      <c r="BK32" s="64" t="s">
        <v>659</v>
      </c>
      <c r="BL32" s="64" t="s">
        <v>659</v>
      </c>
      <c r="BM32" s="64" t="s">
        <v>659</v>
      </c>
      <c r="BN32" s="64" t="s">
        <v>659</v>
      </c>
      <c r="BO32" s="64" t="s">
        <v>659</v>
      </c>
      <c r="BP32" s="64" t="s">
        <v>659</v>
      </c>
      <c r="BQ32" s="64" t="s">
        <v>659</v>
      </c>
      <c r="BR32" s="64" t="s">
        <v>659</v>
      </c>
      <c r="BS32" s="64" t="s">
        <v>659</v>
      </c>
      <c r="BT32" s="64" t="s">
        <v>659</v>
      </c>
      <c r="BU32" s="64" t="s">
        <v>659</v>
      </c>
      <c r="BV32" s="64" t="s">
        <v>659</v>
      </c>
      <c r="BW32" s="64" t="s">
        <v>659</v>
      </c>
      <c r="BX32" s="64" t="s">
        <v>659</v>
      </c>
      <c r="BY32" s="64" t="s">
        <v>659</v>
      </c>
      <c r="BZ32" s="64" t="s">
        <v>659</v>
      </c>
      <c r="CA32" s="64" t="s">
        <v>659</v>
      </c>
      <c r="CB32" s="64" t="s">
        <v>659</v>
      </c>
      <c r="CC32" s="64" t="s">
        <v>659</v>
      </c>
      <c r="CD32" s="64" t="s">
        <v>659</v>
      </c>
      <c r="CE32" s="64" t="s">
        <v>659</v>
      </c>
      <c r="CF32" s="64" t="s">
        <v>659</v>
      </c>
      <c r="CG32" s="64" t="s">
        <v>659</v>
      </c>
      <c r="CH32" s="64" t="s">
        <v>659</v>
      </c>
      <c r="CI32" s="64" t="s">
        <v>659</v>
      </c>
      <c r="CJ32" s="64" t="s">
        <v>659</v>
      </c>
      <c r="CK32" s="64" t="s">
        <v>659</v>
      </c>
      <c r="CL32" s="64" t="s">
        <v>659</v>
      </c>
      <c r="CM32" s="64" t="s">
        <v>659</v>
      </c>
      <c r="CN32" s="64" t="s">
        <v>659</v>
      </c>
      <c r="CO32" s="64" t="s">
        <v>659</v>
      </c>
      <c r="CP32" s="64" t="s">
        <v>659</v>
      </c>
      <c r="CQ32" s="64" t="s">
        <v>659</v>
      </c>
      <c r="CR32" s="64" t="s">
        <v>659</v>
      </c>
      <c r="CS32" s="64" t="s">
        <v>659</v>
      </c>
      <c r="CT32" s="64" t="s">
        <v>659</v>
      </c>
      <c r="CU32" s="64" t="s">
        <v>659</v>
      </c>
      <c r="CV32" s="64" t="s">
        <v>659</v>
      </c>
      <c r="CW32" s="64" t="s">
        <v>659</v>
      </c>
      <c r="CX32" s="63" t="s">
        <v>659</v>
      </c>
      <c r="CY32" s="64" t="s">
        <v>659</v>
      </c>
      <c r="CZ32" s="64" t="s">
        <v>659</v>
      </c>
      <c r="DA32" s="64" t="s">
        <v>659</v>
      </c>
      <c r="DB32" s="64"/>
      <c r="DC32" s="64"/>
      <c r="DD32" s="64"/>
      <c r="DE32" s="64"/>
      <c r="DF32" s="64"/>
      <c r="DG32" s="64"/>
      <c r="DH32" s="64"/>
    </row>
    <row r="33" spans="1:112" s="59" customFormat="1">
      <c r="A33" s="57"/>
      <c r="B33" s="57"/>
      <c r="C33" s="77"/>
      <c r="D33" s="101"/>
      <c r="E33" s="60" t="s">
        <v>81</v>
      </c>
      <c r="F33" s="60"/>
      <c r="G33" s="78" t="s">
        <v>82</v>
      </c>
      <c r="H33" s="92" t="s">
        <v>83</v>
      </c>
      <c r="I33" s="57"/>
      <c r="J33" s="57"/>
      <c r="K33" s="353" t="s">
        <v>1016</v>
      </c>
      <c r="L33" s="67" t="s">
        <v>258</v>
      </c>
      <c r="M33" s="63" t="s">
        <v>349</v>
      </c>
      <c r="N33" s="63" t="s">
        <v>349</v>
      </c>
      <c r="O33" s="63" t="s">
        <v>349</v>
      </c>
      <c r="P33" s="63" t="s">
        <v>349</v>
      </c>
      <c r="Q33" s="64" t="s">
        <v>349</v>
      </c>
      <c r="R33" s="64" t="s">
        <v>349</v>
      </c>
      <c r="S33" s="64" t="s">
        <v>349</v>
      </c>
      <c r="T33" s="64" t="s">
        <v>349</v>
      </c>
      <c r="U33" s="64" t="s">
        <v>349</v>
      </c>
      <c r="V33" s="64" t="s">
        <v>349</v>
      </c>
      <c r="W33" s="64" t="s">
        <v>349</v>
      </c>
      <c r="X33" s="64" t="s">
        <v>349</v>
      </c>
      <c r="Y33" s="64" t="s">
        <v>349</v>
      </c>
      <c r="Z33" s="64" t="s">
        <v>349</v>
      </c>
      <c r="AA33" s="64" t="s">
        <v>349</v>
      </c>
      <c r="AB33" s="64" t="s">
        <v>349</v>
      </c>
      <c r="AC33" s="64" t="s">
        <v>349</v>
      </c>
      <c r="AD33" s="64" t="s">
        <v>349</v>
      </c>
      <c r="AE33" s="64" t="s">
        <v>349</v>
      </c>
      <c r="AF33" s="63" t="s">
        <v>349</v>
      </c>
      <c r="AG33" s="63" t="s">
        <v>349</v>
      </c>
      <c r="AH33" s="63" t="s">
        <v>349</v>
      </c>
      <c r="AI33" s="63" t="s">
        <v>349</v>
      </c>
      <c r="AJ33" s="63" t="s">
        <v>349</v>
      </c>
      <c r="AK33" s="63" t="s">
        <v>349</v>
      </c>
      <c r="AL33" s="63" t="s">
        <v>349</v>
      </c>
      <c r="AM33" s="63" t="s">
        <v>349</v>
      </c>
      <c r="AN33" s="63" t="s">
        <v>349</v>
      </c>
      <c r="AO33" s="63" t="s">
        <v>349</v>
      </c>
      <c r="AP33" s="63" t="s">
        <v>349</v>
      </c>
      <c r="AQ33" s="63" t="s">
        <v>349</v>
      </c>
      <c r="AR33" s="63" t="s">
        <v>349</v>
      </c>
      <c r="AS33" s="63" t="s">
        <v>349</v>
      </c>
      <c r="AT33" s="63" t="s">
        <v>349</v>
      </c>
      <c r="AU33" s="63" t="s">
        <v>349</v>
      </c>
      <c r="AV33" s="63" t="s">
        <v>349</v>
      </c>
      <c r="AW33" s="63" t="s">
        <v>349</v>
      </c>
      <c r="AX33" s="63" t="s">
        <v>349</v>
      </c>
      <c r="AY33" s="64" t="s">
        <v>349</v>
      </c>
      <c r="AZ33" s="64" t="s">
        <v>349</v>
      </c>
      <c r="BA33" s="64" t="s">
        <v>349</v>
      </c>
      <c r="BB33" s="64" t="s">
        <v>349</v>
      </c>
      <c r="BC33" s="64" t="s">
        <v>349</v>
      </c>
      <c r="BD33" s="64" t="s">
        <v>349</v>
      </c>
      <c r="BE33" s="64" t="s">
        <v>349</v>
      </c>
      <c r="BF33" s="64" t="s">
        <v>349</v>
      </c>
      <c r="BG33" s="64" t="s">
        <v>349</v>
      </c>
      <c r="BH33" s="64" t="s">
        <v>349</v>
      </c>
      <c r="BI33" s="64" t="s">
        <v>349</v>
      </c>
      <c r="BJ33" s="64" t="s">
        <v>349</v>
      </c>
      <c r="BK33" s="64" t="s">
        <v>349</v>
      </c>
      <c r="BL33" s="64" t="s">
        <v>349</v>
      </c>
      <c r="BM33" s="64" t="s">
        <v>349</v>
      </c>
      <c r="BN33" s="64" t="s">
        <v>349</v>
      </c>
      <c r="BO33" s="64" t="s">
        <v>349</v>
      </c>
      <c r="BP33" s="64" t="s">
        <v>349</v>
      </c>
      <c r="BQ33" s="64" t="s">
        <v>349</v>
      </c>
      <c r="BR33" s="64" t="s">
        <v>349</v>
      </c>
      <c r="BS33" s="64" t="s">
        <v>349</v>
      </c>
      <c r="BT33" s="64" t="s">
        <v>349</v>
      </c>
      <c r="BU33" s="64" t="s">
        <v>349</v>
      </c>
      <c r="BV33" s="64" t="s">
        <v>349</v>
      </c>
      <c r="BW33" s="64" t="s">
        <v>349</v>
      </c>
      <c r="BX33" s="64" t="s">
        <v>349</v>
      </c>
      <c r="BY33" s="64" t="s">
        <v>349</v>
      </c>
      <c r="BZ33" s="64" t="s">
        <v>349</v>
      </c>
      <c r="CA33" s="64" t="s">
        <v>349</v>
      </c>
      <c r="CB33" s="64" t="s">
        <v>349</v>
      </c>
      <c r="CC33" s="64" t="s">
        <v>349</v>
      </c>
      <c r="CD33" s="64" t="s">
        <v>349</v>
      </c>
      <c r="CE33" s="64" t="s">
        <v>349</v>
      </c>
      <c r="CF33" s="64" t="s">
        <v>349</v>
      </c>
      <c r="CG33" s="64" t="s">
        <v>349</v>
      </c>
      <c r="CH33" s="64" t="s">
        <v>349</v>
      </c>
      <c r="CI33" s="64" t="s">
        <v>349</v>
      </c>
      <c r="CJ33" s="64" t="s">
        <v>349</v>
      </c>
      <c r="CK33" s="64" t="s">
        <v>349</v>
      </c>
      <c r="CL33" s="64" t="s">
        <v>349</v>
      </c>
      <c r="CM33" s="64" t="s">
        <v>349</v>
      </c>
      <c r="CN33" s="64" t="s">
        <v>349</v>
      </c>
      <c r="CO33" s="64" t="s">
        <v>349</v>
      </c>
      <c r="CP33" s="64" t="s">
        <v>349</v>
      </c>
      <c r="CQ33" s="64" t="s">
        <v>349</v>
      </c>
      <c r="CR33" s="64" t="s">
        <v>349</v>
      </c>
      <c r="CS33" s="64" t="s">
        <v>349</v>
      </c>
      <c r="CT33" s="64" t="s">
        <v>349</v>
      </c>
      <c r="CU33" s="64" t="s">
        <v>1438</v>
      </c>
      <c r="CV33" s="64" t="s">
        <v>349</v>
      </c>
      <c r="CW33" s="64" t="s">
        <v>349</v>
      </c>
      <c r="CX33" s="63" t="s">
        <v>349</v>
      </c>
      <c r="CY33" s="64" t="s">
        <v>349</v>
      </c>
      <c r="CZ33" s="64" t="s">
        <v>349</v>
      </c>
      <c r="DA33" s="64" t="s">
        <v>349</v>
      </c>
      <c r="DB33" s="64"/>
      <c r="DC33" s="64"/>
      <c r="DD33" s="64"/>
      <c r="DE33" s="64"/>
      <c r="DF33" s="64"/>
      <c r="DG33" s="64"/>
      <c r="DH33" s="64"/>
    </row>
    <row r="34" spans="1:112">
      <c r="C34" s="77"/>
      <c r="D34" s="101"/>
      <c r="E34" s="60"/>
      <c r="F34" s="60"/>
      <c r="G34" s="78" t="s">
        <v>84</v>
      </c>
      <c r="H34" s="92" t="s">
        <v>85</v>
      </c>
      <c r="K34" s="353" t="s">
        <v>1017</v>
      </c>
      <c r="L34" s="66" t="s">
        <v>340</v>
      </c>
      <c r="M34" s="63">
        <v>185</v>
      </c>
      <c r="N34" s="63">
        <v>185</v>
      </c>
      <c r="O34" s="63">
        <v>185</v>
      </c>
      <c r="P34" s="63" t="s">
        <v>659</v>
      </c>
      <c r="Q34" s="63" t="s">
        <v>659</v>
      </c>
      <c r="R34" s="63" t="s">
        <v>659</v>
      </c>
      <c r="S34" s="63" t="s">
        <v>659</v>
      </c>
      <c r="T34" s="63" t="s">
        <v>659</v>
      </c>
      <c r="U34" s="63" t="s">
        <v>659</v>
      </c>
      <c r="V34" s="63" t="s">
        <v>659</v>
      </c>
      <c r="W34" s="63" t="s">
        <v>659</v>
      </c>
      <c r="X34" s="63" t="s">
        <v>659</v>
      </c>
      <c r="Y34" s="63" t="s">
        <v>659</v>
      </c>
      <c r="Z34" s="63" t="s">
        <v>659</v>
      </c>
      <c r="AA34" s="63" t="s">
        <v>659</v>
      </c>
      <c r="AB34" s="63" t="s">
        <v>659</v>
      </c>
      <c r="AC34" s="63" t="s">
        <v>659</v>
      </c>
      <c r="AD34" s="63" t="s">
        <v>659</v>
      </c>
      <c r="AE34" s="63" t="s">
        <v>659</v>
      </c>
      <c r="AF34" s="63" t="s">
        <v>659</v>
      </c>
      <c r="AG34" s="63" t="s">
        <v>659</v>
      </c>
      <c r="AH34" s="63" t="s">
        <v>659</v>
      </c>
      <c r="AI34" s="63" t="s">
        <v>659</v>
      </c>
      <c r="AJ34" s="63" t="s">
        <v>659</v>
      </c>
      <c r="AK34" s="63" t="s">
        <v>659</v>
      </c>
      <c r="AL34" s="63" t="s">
        <v>659</v>
      </c>
      <c r="AM34" s="63" t="s">
        <v>659</v>
      </c>
      <c r="AN34" s="63" t="s">
        <v>659</v>
      </c>
      <c r="AO34" s="63" t="s">
        <v>659</v>
      </c>
      <c r="AP34" s="63" t="s">
        <v>659</v>
      </c>
      <c r="AQ34" s="63" t="s">
        <v>659</v>
      </c>
      <c r="AR34" s="63" t="s">
        <v>659</v>
      </c>
      <c r="AS34" s="63" t="s">
        <v>659</v>
      </c>
      <c r="AT34" s="63" t="s">
        <v>659</v>
      </c>
      <c r="AU34" s="63" t="s">
        <v>659</v>
      </c>
      <c r="AV34" s="63" t="s">
        <v>659</v>
      </c>
      <c r="AW34" s="63" t="s">
        <v>659</v>
      </c>
      <c r="AX34" s="63" t="s">
        <v>659</v>
      </c>
      <c r="AY34" s="63">
        <v>330</v>
      </c>
      <c r="AZ34" s="63">
        <v>330</v>
      </c>
      <c r="BA34" s="63">
        <v>330</v>
      </c>
      <c r="BB34" s="63">
        <v>330</v>
      </c>
      <c r="BC34" s="63">
        <v>330</v>
      </c>
      <c r="BD34" s="63">
        <v>185</v>
      </c>
      <c r="BE34" s="63"/>
      <c r="BF34" s="63"/>
      <c r="BG34" s="63"/>
      <c r="BH34" s="63">
        <v>185</v>
      </c>
      <c r="BI34" s="63">
        <v>185</v>
      </c>
      <c r="BJ34" s="63">
        <v>185</v>
      </c>
      <c r="BK34" s="63">
        <v>330</v>
      </c>
      <c r="BL34" s="63">
        <v>185</v>
      </c>
      <c r="BM34" s="63">
        <v>185</v>
      </c>
      <c r="BN34" s="63">
        <v>280</v>
      </c>
      <c r="BO34" s="63">
        <v>280</v>
      </c>
      <c r="BP34" s="63">
        <v>280</v>
      </c>
      <c r="BQ34" s="63">
        <v>280</v>
      </c>
      <c r="BR34" s="63">
        <v>280</v>
      </c>
      <c r="BS34" s="63">
        <v>280</v>
      </c>
      <c r="BT34" s="63">
        <v>280</v>
      </c>
      <c r="BU34" s="63">
        <v>330</v>
      </c>
      <c r="BV34" s="63" t="s">
        <v>659</v>
      </c>
      <c r="BW34" s="63" t="s">
        <v>659</v>
      </c>
      <c r="BX34" s="63">
        <v>330</v>
      </c>
      <c r="BY34" s="63"/>
      <c r="BZ34" s="63">
        <v>330</v>
      </c>
      <c r="CA34" s="63">
        <v>330</v>
      </c>
      <c r="CB34" s="63" t="s">
        <v>659</v>
      </c>
      <c r="CC34" s="63"/>
      <c r="CD34" s="63"/>
      <c r="CE34" s="63">
        <v>330</v>
      </c>
      <c r="CF34" s="63" t="s">
        <v>659</v>
      </c>
      <c r="CG34" s="63" t="s">
        <v>659</v>
      </c>
      <c r="CH34" s="63"/>
      <c r="CI34" s="63"/>
      <c r="CJ34" s="63"/>
      <c r="CK34" s="63"/>
      <c r="CL34" s="63" t="s">
        <v>659</v>
      </c>
      <c r="CM34" s="63" t="s">
        <v>659</v>
      </c>
      <c r="CN34" s="63" t="s">
        <v>659</v>
      </c>
      <c r="CO34" s="63"/>
      <c r="CP34" s="63" t="s">
        <v>659</v>
      </c>
      <c r="CQ34" s="63">
        <v>185</v>
      </c>
      <c r="CR34" s="63" t="s">
        <v>659</v>
      </c>
      <c r="CS34" s="63">
        <v>185</v>
      </c>
      <c r="CT34" s="63"/>
      <c r="CU34" s="63" t="s">
        <v>659</v>
      </c>
      <c r="CV34" s="63" t="s">
        <v>659</v>
      </c>
      <c r="CW34" s="63" t="s">
        <v>659</v>
      </c>
      <c r="CX34" s="63" t="s">
        <v>659</v>
      </c>
      <c r="CY34" s="63" t="s">
        <v>659</v>
      </c>
      <c r="CZ34" s="63">
        <v>330</v>
      </c>
      <c r="DA34" s="63">
        <v>185</v>
      </c>
      <c r="DB34" s="63"/>
      <c r="DC34" s="63"/>
      <c r="DD34" s="63"/>
      <c r="DE34" s="63"/>
      <c r="DF34" s="63"/>
      <c r="DG34" s="63"/>
      <c r="DH34" s="63"/>
    </row>
    <row r="35" spans="1:112" s="59" customFormat="1">
      <c r="A35" s="57"/>
      <c r="B35" s="57"/>
      <c r="C35" s="77"/>
      <c r="D35" s="91"/>
      <c r="E35" s="60" t="s">
        <v>60</v>
      </c>
      <c r="F35" s="60"/>
      <c r="G35" s="60"/>
      <c r="H35" s="92" t="s">
        <v>61</v>
      </c>
      <c r="I35" s="57"/>
      <c r="J35" s="57"/>
      <c r="K35" s="353" t="s">
        <v>1018</v>
      </c>
      <c r="L35" s="67" t="s">
        <v>259</v>
      </c>
      <c r="M35" s="63" t="s">
        <v>656</v>
      </c>
      <c r="N35" s="63" t="s">
        <v>656</v>
      </c>
      <c r="O35" s="63" t="s">
        <v>656</v>
      </c>
      <c r="P35" s="63" t="s">
        <v>656</v>
      </c>
      <c r="Q35" s="64" t="s">
        <v>656</v>
      </c>
      <c r="R35" s="64" t="s">
        <v>656</v>
      </c>
      <c r="S35" s="64" t="s">
        <v>656</v>
      </c>
      <c r="T35" s="64" t="s">
        <v>656</v>
      </c>
      <c r="U35" s="64" t="s">
        <v>656</v>
      </c>
      <c r="V35" s="64" t="s">
        <v>656</v>
      </c>
      <c r="W35" s="64" t="s">
        <v>656</v>
      </c>
      <c r="X35" s="64" t="s">
        <v>656</v>
      </c>
      <c r="Y35" s="64" t="s">
        <v>656</v>
      </c>
      <c r="Z35" s="64" t="s">
        <v>656</v>
      </c>
      <c r="AA35" s="64" t="s">
        <v>656</v>
      </c>
      <c r="AB35" s="64" t="s">
        <v>656</v>
      </c>
      <c r="AC35" s="64" t="s">
        <v>656</v>
      </c>
      <c r="AD35" s="64" t="s">
        <v>656</v>
      </c>
      <c r="AE35" s="64" t="s">
        <v>656</v>
      </c>
      <c r="AF35" s="63" t="s">
        <v>656</v>
      </c>
      <c r="AG35" s="63" t="s">
        <v>656</v>
      </c>
      <c r="AH35" s="63" t="s">
        <v>656</v>
      </c>
      <c r="AI35" s="63" t="s">
        <v>656</v>
      </c>
      <c r="AJ35" s="63" t="s">
        <v>656</v>
      </c>
      <c r="AK35" s="63" t="s">
        <v>656</v>
      </c>
      <c r="AL35" s="63" t="s">
        <v>656</v>
      </c>
      <c r="AM35" s="63" t="s">
        <v>656</v>
      </c>
      <c r="AN35" s="63" t="s">
        <v>656</v>
      </c>
      <c r="AO35" s="63" t="s">
        <v>656</v>
      </c>
      <c r="AP35" s="63" t="s">
        <v>656</v>
      </c>
      <c r="AQ35" s="63" t="s">
        <v>656</v>
      </c>
      <c r="AR35" s="63" t="s">
        <v>656</v>
      </c>
      <c r="AS35" s="63" t="s">
        <v>656</v>
      </c>
      <c r="AT35" s="63" t="s">
        <v>656</v>
      </c>
      <c r="AU35" s="63" t="s">
        <v>656</v>
      </c>
      <c r="AV35" s="63" t="s">
        <v>656</v>
      </c>
      <c r="AW35" s="63" t="s">
        <v>656</v>
      </c>
      <c r="AX35" s="63" t="s">
        <v>656</v>
      </c>
      <c r="AY35" s="64" t="s">
        <v>656</v>
      </c>
      <c r="AZ35" s="64" t="s">
        <v>656</v>
      </c>
      <c r="BA35" s="64" t="s">
        <v>656</v>
      </c>
      <c r="BB35" s="64" t="s">
        <v>656</v>
      </c>
      <c r="BC35" s="64" t="s">
        <v>656</v>
      </c>
      <c r="BD35" s="64" t="s">
        <v>656</v>
      </c>
      <c r="BE35" s="64" t="s">
        <v>656</v>
      </c>
      <c r="BF35" s="64" t="s">
        <v>656</v>
      </c>
      <c r="BG35" s="64" t="s">
        <v>656</v>
      </c>
      <c r="BH35" s="64" t="s">
        <v>656</v>
      </c>
      <c r="BI35" s="64" t="s">
        <v>656</v>
      </c>
      <c r="BJ35" s="64" t="s">
        <v>656</v>
      </c>
      <c r="BK35" s="64" t="s">
        <v>656</v>
      </c>
      <c r="BL35" s="64" t="s">
        <v>656</v>
      </c>
      <c r="BM35" s="64" t="s">
        <v>656</v>
      </c>
      <c r="BN35" s="64" t="s">
        <v>656</v>
      </c>
      <c r="BO35" s="64" t="s">
        <v>656</v>
      </c>
      <c r="BP35" s="64" t="s">
        <v>656</v>
      </c>
      <c r="BQ35" s="64" t="s">
        <v>656</v>
      </c>
      <c r="BR35" s="64" t="s">
        <v>656</v>
      </c>
      <c r="BS35" s="64" t="s">
        <v>656</v>
      </c>
      <c r="BT35" s="64" t="s">
        <v>656</v>
      </c>
      <c r="BU35" s="64" t="s">
        <v>656</v>
      </c>
      <c r="BV35" s="64" t="s">
        <v>656</v>
      </c>
      <c r="BW35" s="64" t="s">
        <v>656</v>
      </c>
      <c r="BX35" s="64" t="s">
        <v>656</v>
      </c>
      <c r="BY35" s="64" t="s">
        <v>656</v>
      </c>
      <c r="BZ35" s="64" t="s">
        <v>656</v>
      </c>
      <c r="CA35" s="64" t="s">
        <v>656</v>
      </c>
      <c r="CB35" s="64" t="s">
        <v>656</v>
      </c>
      <c r="CC35" s="64" t="s">
        <v>656</v>
      </c>
      <c r="CD35" s="64" t="s">
        <v>656</v>
      </c>
      <c r="CE35" s="64" t="s">
        <v>656</v>
      </c>
      <c r="CF35" s="64" t="s">
        <v>656</v>
      </c>
      <c r="CG35" s="64" t="s">
        <v>656</v>
      </c>
      <c r="CH35" s="64" t="s">
        <v>656</v>
      </c>
      <c r="CI35" s="64" t="s">
        <v>656</v>
      </c>
      <c r="CJ35" s="64" t="s">
        <v>656</v>
      </c>
      <c r="CK35" s="64" t="s">
        <v>656</v>
      </c>
      <c r="CL35" s="64" t="s">
        <v>656</v>
      </c>
      <c r="CM35" s="64" t="s">
        <v>656</v>
      </c>
      <c r="CN35" s="64" t="s">
        <v>656</v>
      </c>
      <c r="CO35" s="64" t="s">
        <v>656</v>
      </c>
      <c r="CP35" s="64" t="s">
        <v>656</v>
      </c>
      <c r="CQ35" s="64" t="s">
        <v>656</v>
      </c>
      <c r="CR35" s="64" t="s">
        <v>656</v>
      </c>
      <c r="CS35" s="64" t="s">
        <v>656</v>
      </c>
      <c r="CT35" s="64" t="s">
        <v>656</v>
      </c>
      <c r="CU35" s="64" t="s">
        <v>656</v>
      </c>
      <c r="CV35" s="64" t="s">
        <v>656</v>
      </c>
      <c r="CW35" s="64" t="s">
        <v>656</v>
      </c>
      <c r="CX35" s="63" t="s">
        <v>656</v>
      </c>
      <c r="CY35" s="64" t="s">
        <v>656</v>
      </c>
      <c r="CZ35" s="64" t="s">
        <v>656</v>
      </c>
      <c r="DA35" s="64" t="s">
        <v>656</v>
      </c>
      <c r="DB35" s="64"/>
      <c r="DC35" s="64"/>
      <c r="DD35" s="64"/>
      <c r="DE35" s="64"/>
      <c r="DF35" s="64"/>
      <c r="DG35" s="64"/>
      <c r="DH35" s="64"/>
    </row>
    <row r="36" spans="1:112" s="59" customFormat="1">
      <c r="A36" s="57"/>
      <c r="B36" s="57"/>
      <c r="C36" s="77"/>
      <c r="D36" s="93"/>
      <c r="E36" s="60" t="s">
        <v>62</v>
      </c>
      <c r="F36" s="60"/>
      <c r="G36" s="60"/>
      <c r="H36" s="92" t="s">
        <v>63</v>
      </c>
      <c r="I36" s="57"/>
      <c r="J36" s="57"/>
      <c r="K36" s="353" t="s">
        <v>1019</v>
      </c>
      <c r="L36" s="67" t="s">
        <v>260</v>
      </c>
      <c r="M36" s="63" t="s">
        <v>657</v>
      </c>
      <c r="N36" s="63" t="s">
        <v>657</v>
      </c>
      <c r="O36" s="63" t="s">
        <v>657</v>
      </c>
      <c r="P36" s="63" t="s">
        <v>657</v>
      </c>
      <c r="Q36" s="64" t="s">
        <v>657</v>
      </c>
      <c r="R36" s="64" t="s">
        <v>657</v>
      </c>
      <c r="S36" s="64" t="s">
        <v>657</v>
      </c>
      <c r="T36" s="64" t="s">
        <v>657</v>
      </c>
      <c r="U36" s="64" t="s">
        <v>657</v>
      </c>
      <c r="V36" s="64" t="s">
        <v>657</v>
      </c>
      <c r="W36" s="64" t="s">
        <v>657</v>
      </c>
      <c r="X36" s="64" t="s">
        <v>657</v>
      </c>
      <c r="Y36" s="64" t="s">
        <v>657</v>
      </c>
      <c r="Z36" s="64" t="s">
        <v>657</v>
      </c>
      <c r="AA36" s="64" t="s">
        <v>657</v>
      </c>
      <c r="AB36" s="64" t="s">
        <v>657</v>
      </c>
      <c r="AC36" s="64" t="s">
        <v>657</v>
      </c>
      <c r="AD36" s="64" t="s">
        <v>657</v>
      </c>
      <c r="AE36" s="64" t="s">
        <v>657</v>
      </c>
      <c r="AF36" s="63" t="s">
        <v>657</v>
      </c>
      <c r="AG36" s="63" t="s">
        <v>657</v>
      </c>
      <c r="AH36" s="63" t="s">
        <v>657</v>
      </c>
      <c r="AI36" s="63" t="s">
        <v>657</v>
      </c>
      <c r="AJ36" s="63" t="s">
        <v>657</v>
      </c>
      <c r="AK36" s="63" t="s">
        <v>657</v>
      </c>
      <c r="AL36" s="63" t="s">
        <v>657</v>
      </c>
      <c r="AM36" s="63" t="s">
        <v>657</v>
      </c>
      <c r="AN36" s="63" t="s">
        <v>657</v>
      </c>
      <c r="AO36" s="63" t="s">
        <v>657</v>
      </c>
      <c r="AP36" s="63" t="s">
        <v>657</v>
      </c>
      <c r="AQ36" s="63" t="s">
        <v>657</v>
      </c>
      <c r="AR36" s="63" t="s">
        <v>657</v>
      </c>
      <c r="AS36" s="63" t="s">
        <v>657</v>
      </c>
      <c r="AT36" s="63" t="s">
        <v>657</v>
      </c>
      <c r="AU36" s="63" t="s">
        <v>657</v>
      </c>
      <c r="AV36" s="63" t="s">
        <v>657</v>
      </c>
      <c r="AW36" s="63" t="s">
        <v>657</v>
      </c>
      <c r="AX36" s="63" t="s">
        <v>657</v>
      </c>
      <c r="AY36" s="64" t="s">
        <v>657</v>
      </c>
      <c r="AZ36" s="64" t="s">
        <v>657</v>
      </c>
      <c r="BA36" s="64" t="s">
        <v>657</v>
      </c>
      <c r="BB36" s="64" t="s">
        <v>657</v>
      </c>
      <c r="BC36" s="64" t="s">
        <v>657</v>
      </c>
      <c r="BD36" s="64" t="s">
        <v>657</v>
      </c>
      <c r="BE36" s="64" t="s">
        <v>657</v>
      </c>
      <c r="BF36" s="64" t="s">
        <v>657</v>
      </c>
      <c r="BG36" s="64" t="s">
        <v>657</v>
      </c>
      <c r="BH36" s="64" t="s">
        <v>657</v>
      </c>
      <c r="BI36" s="64" t="s">
        <v>657</v>
      </c>
      <c r="BJ36" s="64" t="s">
        <v>657</v>
      </c>
      <c r="BK36" s="64" t="s">
        <v>657</v>
      </c>
      <c r="BL36" s="64" t="s">
        <v>657</v>
      </c>
      <c r="BM36" s="64" t="s">
        <v>657</v>
      </c>
      <c r="BN36" s="64" t="s">
        <v>657</v>
      </c>
      <c r="BO36" s="64" t="s">
        <v>657</v>
      </c>
      <c r="BP36" s="64" t="s">
        <v>657</v>
      </c>
      <c r="BQ36" s="64" t="s">
        <v>657</v>
      </c>
      <c r="BR36" s="64" t="s">
        <v>657</v>
      </c>
      <c r="BS36" s="64" t="s">
        <v>657</v>
      </c>
      <c r="BT36" s="64" t="s">
        <v>657</v>
      </c>
      <c r="BU36" s="64" t="s">
        <v>657</v>
      </c>
      <c r="BV36" s="64" t="s">
        <v>657</v>
      </c>
      <c r="BW36" s="64" t="s">
        <v>657</v>
      </c>
      <c r="BX36" s="64" t="s">
        <v>657</v>
      </c>
      <c r="BY36" s="64" t="s">
        <v>657</v>
      </c>
      <c r="BZ36" s="64" t="s">
        <v>657</v>
      </c>
      <c r="CA36" s="64" t="s">
        <v>657</v>
      </c>
      <c r="CB36" s="64" t="s">
        <v>657</v>
      </c>
      <c r="CC36" s="64" t="s">
        <v>657</v>
      </c>
      <c r="CD36" s="64" t="s">
        <v>657</v>
      </c>
      <c r="CE36" s="64" t="s">
        <v>657</v>
      </c>
      <c r="CF36" s="64" t="s">
        <v>657</v>
      </c>
      <c r="CG36" s="64" t="s">
        <v>657</v>
      </c>
      <c r="CH36" s="64" t="s">
        <v>657</v>
      </c>
      <c r="CI36" s="64" t="s">
        <v>657</v>
      </c>
      <c r="CJ36" s="64" t="s">
        <v>657</v>
      </c>
      <c r="CK36" s="64" t="s">
        <v>657</v>
      </c>
      <c r="CL36" s="64" t="s">
        <v>657</v>
      </c>
      <c r="CM36" s="64" t="s">
        <v>657</v>
      </c>
      <c r="CN36" s="64" t="s">
        <v>657</v>
      </c>
      <c r="CO36" s="64" t="s">
        <v>657</v>
      </c>
      <c r="CP36" s="64" t="s">
        <v>657</v>
      </c>
      <c r="CQ36" s="64" t="s">
        <v>657</v>
      </c>
      <c r="CR36" s="64" t="s">
        <v>657</v>
      </c>
      <c r="CS36" s="64" t="s">
        <v>657</v>
      </c>
      <c r="CT36" s="64" t="s">
        <v>657</v>
      </c>
      <c r="CU36" s="64" t="s">
        <v>657</v>
      </c>
      <c r="CV36" s="64" t="s">
        <v>657</v>
      </c>
      <c r="CW36" s="64" t="s">
        <v>657</v>
      </c>
      <c r="CX36" s="63" t="s">
        <v>657</v>
      </c>
      <c r="CY36" s="64" t="s">
        <v>657</v>
      </c>
      <c r="CZ36" s="64" t="s">
        <v>657</v>
      </c>
      <c r="DA36" s="64" t="s">
        <v>657</v>
      </c>
      <c r="DB36" s="64"/>
      <c r="DC36" s="64"/>
      <c r="DD36" s="64"/>
      <c r="DE36" s="64"/>
      <c r="DF36" s="64"/>
      <c r="DG36" s="64"/>
      <c r="DH36" s="64"/>
    </row>
    <row r="37" spans="1:112" s="59" customFormat="1">
      <c r="A37" s="57"/>
      <c r="B37" s="57"/>
      <c r="C37" s="77"/>
      <c r="D37" s="101"/>
      <c r="E37" s="60" t="s">
        <v>64</v>
      </c>
      <c r="F37" s="60"/>
      <c r="G37" s="96" t="s">
        <v>65</v>
      </c>
      <c r="H37" s="92" t="s">
        <v>86</v>
      </c>
      <c r="I37" s="57"/>
      <c r="J37" s="57"/>
      <c r="K37" s="353" t="s">
        <v>1020</v>
      </c>
      <c r="L37" s="67" t="s">
        <v>261</v>
      </c>
      <c r="M37" s="63" t="s">
        <v>406</v>
      </c>
      <c r="N37" s="63" t="s">
        <v>406</v>
      </c>
      <c r="O37" s="63" t="s">
        <v>406</v>
      </c>
      <c r="P37" s="63" t="s">
        <v>406</v>
      </c>
      <c r="Q37" s="64" t="s">
        <v>406</v>
      </c>
      <c r="R37" s="64" t="s">
        <v>406</v>
      </c>
      <c r="S37" s="64" t="s">
        <v>406</v>
      </c>
      <c r="T37" s="64" t="s">
        <v>406</v>
      </c>
      <c r="U37" s="64" t="s">
        <v>406</v>
      </c>
      <c r="V37" s="64" t="s">
        <v>406</v>
      </c>
      <c r="W37" s="64" t="s">
        <v>406</v>
      </c>
      <c r="X37" s="64" t="s">
        <v>406</v>
      </c>
      <c r="Y37" s="64" t="s">
        <v>406</v>
      </c>
      <c r="Z37" s="64" t="s">
        <v>406</v>
      </c>
      <c r="AA37" s="64" t="s">
        <v>406</v>
      </c>
      <c r="AB37" s="64" t="s">
        <v>406</v>
      </c>
      <c r="AC37" s="64" t="s">
        <v>406</v>
      </c>
      <c r="AD37" s="64" t="s">
        <v>406</v>
      </c>
      <c r="AE37" s="64" t="s">
        <v>406</v>
      </c>
      <c r="AF37" s="63" t="s">
        <v>406</v>
      </c>
      <c r="AG37" s="63" t="s">
        <v>406</v>
      </c>
      <c r="AH37" s="63" t="s">
        <v>406</v>
      </c>
      <c r="AI37" s="63" t="s">
        <v>406</v>
      </c>
      <c r="AJ37" s="63" t="s">
        <v>406</v>
      </c>
      <c r="AK37" s="63" t="s">
        <v>406</v>
      </c>
      <c r="AL37" s="63" t="s">
        <v>406</v>
      </c>
      <c r="AM37" s="63" t="s">
        <v>406</v>
      </c>
      <c r="AN37" s="63" t="s">
        <v>406</v>
      </c>
      <c r="AO37" s="63" t="s">
        <v>406</v>
      </c>
      <c r="AP37" s="63" t="s">
        <v>406</v>
      </c>
      <c r="AQ37" s="63" t="s">
        <v>406</v>
      </c>
      <c r="AR37" s="63" t="s">
        <v>406</v>
      </c>
      <c r="AS37" s="63" t="s">
        <v>406</v>
      </c>
      <c r="AT37" s="63" t="s">
        <v>406</v>
      </c>
      <c r="AU37" s="63" t="s">
        <v>406</v>
      </c>
      <c r="AV37" s="63" t="s">
        <v>406</v>
      </c>
      <c r="AW37" s="63" t="s">
        <v>406</v>
      </c>
      <c r="AX37" s="63" t="s">
        <v>406</v>
      </c>
      <c r="AY37" s="64" t="s">
        <v>406</v>
      </c>
      <c r="AZ37" s="64" t="s">
        <v>406</v>
      </c>
      <c r="BA37" s="64" t="s">
        <v>406</v>
      </c>
      <c r="BB37" s="64" t="s">
        <v>406</v>
      </c>
      <c r="BC37" s="64" t="s">
        <v>406</v>
      </c>
      <c r="BD37" s="64" t="s">
        <v>406</v>
      </c>
      <c r="BE37" s="64" t="s">
        <v>406</v>
      </c>
      <c r="BF37" s="64" t="s">
        <v>406</v>
      </c>
      <c r="BG37" s="64" t="s">
        <v>406</v>
      </c>
      <c r="BH37" s="64" t="s">
        <v>406</v>
      </c>
      <c r="BI37" s="64" t="s">
        <v>406</v>
      </c>
      <c r="BJ37" s="64" t="s">
        <v>406</v>
      </c>
      <c r="BK37" s="64" t="s">
        <v>406</v>
      </c>
      <c r="BL37" s="64" t="s">
        <v>406</v>
      </c>
      <c r="BM37" s="64" t="s">
        <v>406</v>
      </c>
      <c r="BN37" s="64" t="s">
        <v>406</v>
      </c>
      <c r="BO37" s="64" t="s">
        <v>406</v>
      </c>
      <c r="BP37" s="64" t="s">
        <v>406</v>
      </c>
      <c r="BQ37" s="64" t="s">
        <v>406</v>
      </c>
      <c r="BR37" s="64" t="s">
        <v>406</v>
      </c>
      <c r="BS37" s="64" t="s">
        <v>406</v>
      </c>
      <c r="BT37" s="64" t="s">
        <v>406</v>
      </c>
      <c r="BU37" s="64" t="s">
        <v>406</v>
      </c>
      <c r="BV37" s="64" t="s">
        <v>406</v>
      </c>
      <c r="BW37" s="64" t="s">
        <v>406</v>
      </c>
      <c r="BX37" s="64" t="s">
        <v>406</v>
      </c>
      <c r="BY37" s="64"/>
      <c r="BZ37" s="64" t="s">
        <v>406</v>
      </c>
      <c r="CA37" s="64" t="s">
        <v>406</v>
      </c>
      <c r="CB37" s="64" t="s">
        <v>406</v>
      </c>
      <c r="CC37" s="64"/>
      <c r="CD37" s="64"/>
      <c r="CE37" s="64" t="s">
        <v>406</v>
      </c>
      <c r="CF37" s="64" t="s">
        <v>406</v>
      </c>
      <c r="CG37" s="64" t="s">
        <v>406</v>
      </c>
      <c r="CH37" s="64" t="s">
        <v>406</v>
      </c>
      <c r="CI37" s="64" t="s">
        <v>406</v>
      </c>
      <c r="CJ37" s="64" t="s">
        <v>406</v>
      </c>
      <c r="CK37" s="64" t="s">
        <v>406</v>
      </c>
      <c r="CL37" s="64" t="s">
        <v>406</v>
      </c>
      <c r="CM37" s="64" t="s">
        <v>406</v>
      </c>
      <c r="CN37" s="64" t="s">
        <v>406</v>
      </c>
      <c r="CO37" s="64" t="s">
        <v>406</v>
      </c>
      <c r="CP37" s="64" t="s">
        <v>406</v>
      </c>
      <c r="CQ37" s="64" t="s">
        <v>406</v>
      </c>
      <c r="CR37" s="64" t="s">
        <v>406</v>
      </c>
      <c r="CS37" s="64" t="s">
        <v>406</v>
      </c>
      <c r="CT37" s="64" t="s">
        <v>406</v>
      </c>
      <c r="CU37" s="64" t="s">
        <v>406</v>
      </c>
      <c r="CV37" s="64" t="s">
        <v>406</v>
      </c>
      <c r="CW37" s="64" t="s">
        <v>406</v>
      </c>
      <c r="CX37" s="63" t="s">
        <v>406</v>
      </c>
      <c r="CY37" s="64" t="s">
        <v>406</v>
      </c>
      <c r="CZ37" s="64" t="s">
        <v>406</v>
      </c>
      <c r="DA37" s="64" t="s">
        <v>406</v>
      </c>
      <c r="DB37" s="64"/>
      <c r="DC37" s="64"/>
      <c r="DD37" s="64"/>
      <c r="DE37" s="64"/>
      <c r="DF37" s="64"/>
      <c r="DG37" s="64"/>
      <c r="DH37" s="64"/>
    </row>
    <row r="38" spans="1:112" s="59" customFormat="1">
      <c r="A38" s="57"/>
      <c r="B38" s="57"/>
      <c r="C38" s="77"/>
      <c r="D38" s="101"/>
      <c r="E38" s="60"/>
      <c r="F38" s="60"/>
      <c r="G38" s="96" t="s">
        <v>67</v>
      </c>
      <c r="H38" s="92" t="s">
        <v>87</v>
      </c>
      <c r="I38" s="57"/>
      <c r="J38" s="57"/>
      <c r="K38" s="353" t="s">
        <v>1021</v>
      </c>
      <c r="L38" s="67" t="s">
        <v>331</v>
      </c>
      <c r="M38" s="63">
        <v>285</v>
      </c>
      <c r="N38" s="61">
        <v>260</v>
      </c>
      <c r="O38" s="63">
        <v>245</v>
      </c>
      <c r="P38" s="63">
        <v>180</v>
      </c>
      <c r="Q38" s="62">
        <v>300</v>
      </c>
      <c r="R38" s="64">
        <v>290</v>
      </c>
      <c r="S38" s="62">
        <v>300</v>
      </c>
      <c r="T38" s="64">
        <v>275</v>
      </c>
      <c r="U38" s="64">
        <v>220</v>
      </c>
      <c r="V38" s="64">
        <v>180</v>
      </c>
      <c r="W38" s="64">
        <v>135</v>
      </c>
      <c r="X38" s="64">
        <v>180</v>
      </c>
      <c r="Y38" s="64">
        <v>135</v>
      </c>
      <c r="Z38" s="64">
        <v>165</v>
      </c>
      <c r="AA38" s="64">
        <v>130</v>
      </c>
      <c r="AB38" s="64">
        <v>120</v>
      </c>
      <c r="AC38" s="64">
        <v>120</v>
      </c>
      <c r="AD38" s="64">
        <v>165</v>
      </c>
      <c r="AE38" s="64">
        <v>200</v>
      </c>
      <c r="AF38" s="63"/>
      <c r="AG38" s="63">
        <v>300</v>
      </c>
      <c r="AH38" s="63">
        <v>300</v>
      </c>
      <c r="AI38" s="63">
        <v>300</v>
      </c>
      <c r="AJ38" s="63">
        <v>275</v>
      </c>
      <c r="AK38" s="63">
        <v>270</v>
      </c>
      <c r="AL38" s="63">
        <v>270</v>
      </c>
      <c r="AM38" s="63">
        <v>270</v>
      </c>
      <c r="AN38" s="63">
        <v>300</v>
      </c>
      <c r="AO38" s="63">
        <v>275</v>
      </c>
      <c r="AP38" s="63">
        <v>275</v>
      </c>
      <c r="AQ38" s="63">
        <v>80</v>
      </c>
      <c r="AR38" s="63">
        <v>275</v>
      </c>
      <c r="AS38" s="63">
        <v>275</v>
      </c>
      <c r="AT38" s="63">
        <v>275</v>
      </c>
      <c r="AU38" s="63">
        <v>275</v>
      </c>
      <c r="AV38" s="63">
        <v>275</v>
      </c>
      <c r="AW38" s="63">
        <v>275</v>
      </c>
      <c r="AX38" s="63">
        <v>260</v>
      </c>
      <c r="AY38" s="64">
        <v>250</v>
      </c>
      <c r="AZ38" s="64">
        <v>250</v>
      </c>
      <c r="BA38" s="64">
        <v>250</v>
      </c>
      <c r="BB38" s="64">
        <v>250</v>
      </c>
      <c r="BC38" s="64">
        <v>250</v>
      </c>
      <c r="BD38" s="64">
        <v>285</v>
      </c>
      <c r="BE38" s="64">
        <v>220</v>
      </c>
      <c r="BF38" s="64">
        <v>220</v>
      </c>
      <c r="BG38" s="64">
        <v>220</v>
      </c>
      <c r="BH38" s="64">
        <v>230</v>
      </c>
      <c r="BI38" s="64">
        <v>230</v>
      </c>
      <c r="BJ38" s="64">
        <v>230</v>
      </c>
      <c r="BK38" s="64">
        <v>135</v>
      </c>
      <c r="BL38" s="64">
        <v>230</v>
      </c>
      <c r="BM38" s="64">
        <v>230</v>
      </c>
      <c r="BN38" s="64">
        <v>270</v>
      </c>
      <c r="BO38" s="64">
        <v>275</v>
      </c>
      <c r="BP38" s="64">
        <v>270</v>
      </c>
      <c r="BQ38" s="64">
        <v>270</v>
      </c>
      <c r="BR38" s="64">
        <v>275</v>
      </c>
      <c r="BS38" s="64">
        <v>275</v>
      </c>
      <c r="BT38" s="64">
        <v>270</v>
      </c>
      <c r="BU38" s="64">
        <v>165</v>
      </c>
      <c r="BV38" s="64">
        <v>165</v>
      </c>
      <c r="BW38" s="64">
        <v>300</v>
      </c>
      <c r="BX38" s="64">
        <v>165</v>
      </c>
      <c r="BY38" s="64"/>
      <c r="BZ38" s="64">
        <v>165</v>
      </c>
      <c r="CA38" s="64">
        <v>165</v>
      </c>
      <c r="CB38" s="64">
        <v>120</v>
      </c>
      <c r="CC38" s="64"/>
      <c r="CD38" s="64"/>
      <c r="CE38" s="64">
        <v>165</v>
      </c>
      <c r="CF38" s="64">
        <v>120</v>
      </c>
      <c r="CG38" s="64">
        <v>180</v>
      </c>
      <c r="CH38" s="64">
        <v>220</v>
      </c>
      <c r="CI38" s="64">
        <v>220</v>
      </c>
      <c r="CJ38" s="64">
        <v>165</v>
      </c>
      <c r="CK38" s="64">
        <v>220</v>
      </c>
      <c r="CL38" s="64">
        <v>200</v>
      </c>
      <c r="CM38" s="64">
        <v>200</v>
      </c>
      <c r="CN38" s="64">
        <v>165</v>
      </c>
      <c r="CO38" s="64">
        <v>165</v>
      </c>
      <c r="CP38" s="64">
        <v>200</v>
      </c>
      <c r="CQ38" s="64">
        <v>285</v>
      </c>
      <c r="CR38" s="64">
        <v>180</v>
      </c>
      <c r="CS38" s="64">
        <v>230</v>
      </c>
      <c r="CT38" s="64">
        <v>220</v>
      </c>
      <c r="CU38" s="64">
        <v>275</v>
      </c>
      <c r="CV38" s="64">
        <v>275</v>
      </c>
      <c r="CW38" s="64">
        <v>300</v>
      </c>
      <c r="CX38" s="63">
        <v>300</v>
      </c>
      <c r="CY38" s="64">
        <v>180</v>
      </c>
      <c r="CZ38" s="64">
        <v>165</v>
      </c>
      <c r="DA38" s="64">
        <v>285</v>
      </c>
      <c r="DB38" s="64"/>
      <c r="DC38" s="64"/>
      <c r="DD38" s="64"/>
      <c r="DE38" s="64"/>
      <c r="DF38" s="64"/>
      <c r="DG38" s="64"/>
      <c r="DH38" s="64"/>
    </row>
    <row r="39" spans="1:112" s="59" customFormat="1">
      <c r="A39" s="57"/>
      <c r="B39" s="57"/>
      <c r="C39" s="77"/>
      <c r="D39" s="101"/>
      <c r="E39" s="60" t="s">
        <v>69</v>
      </c>
      <c r="F39" s="60"/>
      <c r="G39" s="96" t="s">
        <v>65</v>
      </c>
      <c r="H39" s="92" t="s">
        <v>70</v>
      </c>
      <c r="I39" s="57"/>
      <c r="J39" s="57"/>
      <c r="K39" s="353" t="s">
        <v>1022</v>
      </c>
      <c r="L39" s="67" t="s">
        <v>217</v>
      </c>
      <c r="M39" s="63" t="s">
        <v>659</v>
      </c>
      <c r="N39" s="63" t="s">
        <v>659</v>
      </c>
      <c r="O39" s="63" t="s">
        <v>659</v>
      </c>
      <c r="P39" s="63" t="s">
        <v>659</v>
      </c>
      <c r="Q39" s="64" t="s">
        <v>659</v>
      </c>
      <c r="R39" s="64" t="s">
        <v>659</v>
      </c>
      <c r="S39" s="64" t="s">
        <v>659</v>
      </c>
      <c r="T39" s="64" t="s">
        <v>659</v>
      </c>
      <c r="U39" s="64" t="s">
        <v>659</v>
      </c>
      <c r="V39" s="64" t="s">
        <v>659</v>
      </c>
      <c r="W39" s="64" t="s">
        <v>659</v>
      </c>
      <c r="X39" s="64" t="s">
        <v>659</v>
      </c>
      <c r="Y39" s="64" t="s">
        <v>659</v>
      </c>
      <c r="Z39" s="64" t="s">
        <v>659</v>
      </c>
      <c r="AA39" s="64" t="s">
        <v>659</v>
      </c>
      <c r="AB39" s="64" t="s">
        <v>659</v>
      </c>
      <c r="AC39" s="64" t="s">
        <v>659</v>
      </c>
      <c r="AD39" s="64" t="s">
        <v>659</v>
      </c>
      <c r="AE39" s="64" t="s">
        <v>659</v>
      </c>
      <c r="AF39" s="63" t="s">
        <v>659</v>
      </c>
      <c r="AG39" s="63" t="s">
        <v>659</v>
      </c>
      <c r="AH39" s="63" t="s">
        <v>659</v>
      </c>
      <c r="AI39" s="63" t="s">
        <v>659</v>
      </c>
      <c r="AJ39" s="63" t="s">
        <v>659</v>
      </c>
      <c r="AK39" s="63" t="s">
        <v>659</v>
      </c>
      <c r="AL39" s="63" t="s">
        <v>659</v>
      </c>
      <c r="AM39" s="63" t="s">
        <v>659</v>
      </c>
      <c r="AN39" s="63" t="s">
        <v>659</v>
      </c>
      <c r="AO39" s="63" t="s">
        <v>659</v>
      </c>
      <c r="AP39" s="63" t="s">
        <v>659</v>
      </c>
      <c r="AQ39" s="63" t="s">
        <v>659</v>
      </c>
      <c r="AR39" s="63" t="s">
        <v>659</v>
      </c>
      <c r="AS39" s="63" t="s">
        <v>659</v>
      </c>
      <c r="AT39" s="63" t="s">
        <v>659</v>
      </c>
      <c r="AU39" s="63" t="s">
        <v>659</v>
      </c>
      <c r="AV39" s="63" t="s">
        <v>659</v>
      </c>
      <c r="AW39" s="63" t="s">
        <v>659</v>
      </c>
      <c r="AX39" s="63" t="s">
        <v>659</v>
      </c>
      <c r="AY39" s="64" t="s">
        <v>659</v>
      </c>
      <c r="AZ39" s="64" t="s">
        <v>659</v>
      </c>
      <c r="BA39" s="64" t="s">
        <v>659</v>
      </c>
      <c r="BB39" s="64" t="s">
        <v>659</v>
      </c>
      <c r="BC39" s="64" t="s">
        <v>659</v>
      </c>
      <c r="BD39" s="64" t="s">
        <v>659</v>
      </c>
      <c r="BE39" s="64" t="s">
        <v>659</v>
      </c>
      <c r="BF39" s="64" t="s">
        <v>659</v>
      </c>
      <c r="BG39" s="64" t="s">
        <v>1409</v>
      </c>
      <c r="BH39" s="64" t="s">
        <v>659</v>
      </c>
      <c r="BI39" s="64" t="s">
        <v>659</v>
      </c>
      <c r="BJ39" s="64" t="s">
        <v>659</v>
      </c>
      <c r="BK39" s="64" t="s">
        <v>659</v>
      </c>
      <c r="BL39" s="64" t="s">
        <v>659</v>
      </c>
      <c r="BM39" s="64" t="s">
        <v>659</v>
      </c>
      <c r="BN39" s="64" t="s">
        <v>659</v>
      </c>
      <c r="BO39" s="64" t="s">
        <v>659</v>
      </c>
      <c r="BP39" s="64" t="s">
        <v>659</v>
      </c>
      <c r="BQ39" s="64" t="s">
        <v>659</v>
      </c>
      <c r="BR39" s="64" t="s">
        <v>659</v>
      </c>
      <c r="BS39" s="64" t="s">
        <v>659</v>
      </c>
      <c r="BT39" s="64" t="s">
        <v>659</v>
      </c>
      <c r="BU39" s="64" t="s">
        <v>659</v>
      </c>
      <c r="BV39" s="64" t="s">
        <v>659</v>
      </c>
      <c r="BW39" s="64" t="s">
        <v>659</v>
      </c>
      <c r="BX39" s="64" t="s">
        <v>659</v>
      </c>
      <c r="BY39" s="64"/>
      <c r="BZ39" s="64" t="s">
        <v>659</v>
      </c>
      <c r="CA39" s="64" t="s">
        <v>659</v>
      </c>
      <c r="CB39" s="64" t="s">
        <v>659</v>
      </c>
      <c r="CC39" s="64"/>
      <c r="CD39" s="64"/>
      <c r="CE39" s="64" t="s">
        <v>659</v>
      </c>
      <c r="CF39" s="64" t="s">
        <v>659</v>
      </c>
      <c r="CG39" s="64" t="s">
        <v>659</v>
      </c>
      <c r="CH39" s="64" t="s">
        <v>659</v>
      </c>
      <c r="CI39" s="64" t="s">
        <v>659</v>
      </c>
      <c r="CJ39" s="64" t="s">
        <v>659</v>
      </c>
      <c r="CK39" s="64" t="s">
        <v>659</v>
      </c>
      <c r="CL39" s="64" t="s">
        <v>659</v>
      </c>
      <c r="CM39" s="64" t="s">
        <v>659</v>
      </c>
      <c r="CN39" s="64" t="s">
        <v>659</v>
      </c>
      <c r="CO39" s="64" t="s">
        <v>659</v>
      </c>
      <c r="CP39" s="64" t="s">
        <v>659</v>
      </c>
      <c r="CQ39" s="64" t="s">
        <v>659</v>
      </c>
      <c r="CR39" s="64" t="s">
        <v>659</v>
      </c>
      <c r="CS39" s="64" t="s">
        <v>659</v>
      </c>
      <c r="CT39" s="64" t="s">
        <v>659</v>
      </c>
      <c r="CU39" s="64" t="s">
        <v>659</v>
      </c>
      <c r="CV39" s="64" t="s">
        <v>659</v>
      </c>
      <c r="CW39" s="64" t="s">
        <v>659</v>
      </c>
      <c r="CX39" s="63" t="s">
        <v>659</v>
      </c>
      <c r="CY39" s="64" t="s">
        <v>659</v>
      </c>
      <c r="CZ39" s="64" t="s">
        <v>659</v>
      </c>
      <c r="DA39" s="64" t="s">
        <v>659</v>
      </c>
      <c r="DB39" s="64"/>
      <c r="DC39" s="64"/>
      <c r="DD39" s="64"/>
      <c r="DE39" s="64"/>
      <c r="DF39" s="64"/>
      <c r="DG39" s="64"/>
      <c r="DH39" s="64"/>
    </row>
    <row r="40" spans="1:112" s="59" customFormat="1">
      <c r="A40" s="57"/>
      <c r="B40" s="57"/>
      <c r="C40" s="77"/>
      <c r="D40" s="101"/>
      <c r="E40" s="60"/>
      <c r="F40" s="60"/>
      <c r="G40" s="96" t="s">
        <v>72</v>
      </c>
      <c r="H40" s="92" t="s">
        <v>73</v>
      </c>
      <c r="I40" s="57"/>
      <c r="J40" s="57"/>
      <c r="K40" s="353" t="s">
        <v>1023</v>
      </c>
      <c r="L40" s="67" t="s">
        <v>338</v>
      </c>
      <c r="M40" s="63">
        <v>0.2</v>
      </c>
      <c r="N40" s="63">
        <v>0.2</v>
      </c>
      <c r="O40" s="63">
        <v>0.2</v>
      </c>
      <c r="P40" s="63">
        <v>0.2</v>
      </c>
      <c r="Q40" s="63">
        <v>0.2</v>
      </c>
      <c r="R40" s="63">
        <v>0.2</v>
      </c>
      <c r="S40" s="63">
        <v>0.2</v>
      </c>
      <c r="T40" s="63">
        <v>0.2</v>
      </c>
      <c r="U40" s="63">
        <v>0.2</v>
      </c>
      <c r="V40" s="63">
        <v>0.2</v>
      </c>
      <c r="W40" s="63">
        <v>0.2</v>
      </c>
      <c r="X40" s="63">
        <v>0.2</v>
      </c>
      <c r="Y40" s="63">
        <v>0.2</v>
      </c>
      <c r="Z40" s="63">
        <v>0.2</v>
      </c>
      <c r="AA40" s="63">
        <v>0.2</v>
      </c>
      <c r="AB40" s="63">
        <v>0.2</v>
      </c>
      <c r="AC40" s="63">
        <v>0.2</v>
      </c>
      <c r="AD40" s="63">
        <v>0.2</v>
      </c>
      <c r="AE40" s="63">
        <v>0.2</v>
      </c>
      <c r="AF40" s="63">
        <v>0.2</v>
      </c>
      <c r="AG40" s="63">
        <v>0.2</v>
      </c>
      <c r="AH40" s="63">
        <v>0.2</v>
      </c>
      <c r="AI40" s="63">
        <v>0.2</v>
      </c>
      <c r="AJ40" s="63">
        <v>0.2</v>
      </c>
      <c r="AK40" s="63">
        <v>0.2</v>
      </c>
      <c r="AL40" s="63">
        <v>0.2</v>
      </c>
      <c r="AM40" s="63">
        <v>0.2</v>
      </c>
      <c r="AN40" s="63">
        <v>0.2</v>
      </c>
      <c r="AO40" s="63">
        <v>0.2</v>
      </c>
      <c r="AP40" s="63">
        <v>0.2</v>
      </c>
      <c r="AQ40" s="63">
        <v>0.2</v>
      </c>
      <c r="AR40" s="63">
        <v>0.2</v>
      </c>
      <c r="AS40" s="63">
        <v>0.2</v>
      </c>
      <c r="AT40" s="63">
        <v>0.2</v>
      </c>
      <c r="AU40" s="63">
        <v>0.2</v>
      </c>
      <c r="AV40" s="63">
        <v>0.2</v>
      </c>
      <c r="AW40" s="63">
        <v>0.2</v>
      </c>
      <c r="AX40" s="63">
        <v>0.2</v>
      </c>
      <c r="AY40" s="63">
        <v>0.2</v>
      </c>
      <c r="AZ40" s="63">
        <v>0.2</v>
      </c>
      <c r="BA40" s="63">
        <v>0.2</v>
      </c>
      <c r="BB40" s="63">
        <v>0.2</v>
      </c>
      <c r="BC40" s="63">
        <v>0.2</v>
      </c>
      <c r="BD40" s="63">
        <v>0.2</v>
      </c>
      <c r="BE40" s="63">
        <v>0.2</v>
      </c>
      <c r="BF40" s="63">
        <v>0.2</v>
      </c>
      <c r="BG40" s="64">
        <v>0.2</v>
      </c>
      <c r="BH40" s="63">
        <v>0.2</v>
      </c>
      <c r="BI40" s="63">
        <v>0.2</v>
      </c>
      <c r="BJ40" s="63">
        <v>0.2</v>
      </c>
      <c r="BK40" s="63">
        <v>0.2</v>
      </c>
      <c r="BL40" s="63">
        <v>0.2</v>
      </c>
      <c r="BM40" s="63">
        <v>0.2</v>
      </c>
      <c r="BN40" s="63">
        <v>0.2</v>
      </c>
      <c r="BO40" s="63">
        <v>0.2</v>
      </c>
      <c r="BP40" s="63">
        <v>0.2</v>
      </c>
      <c r="BQ40" s="63">
        <v>0.2</v>
      </c>
      <c r="BR40" s="63">
        <v>0.2</v>
      </c>
      <c r="BS40" s="63">
        <v>0.2</v>
      </c>
      <c r="BT40" s="63">
        <v>0.2</v>
      </c>
      <c r="BU40" s="63">
        <v>0.2</v>
      </c>
      <c r="BV40" s="63">
        <v>0.2</v>
      </c>
      <c r="BW40" s="63">
        <v>0.2</v>
      </c>
      <c r="BX40" s="63">
        <v>0.2</v>
      </c>
      <c r="BY40" s="64"/>
      <c r="BZ40" s="63">
        <v>0.2</v>
      </c>
      <c r="CA40" s="63">
        <v>0.2</v>
      </c>
      <c r="CB40" s="64">
        <v>0.2</v>
      </c>
      <c r="CC40" s="64"/>
      <c r="CD40" s="64"/>
      <c r="CE40" s="63">
        <v>0.2</v>
      </c>
      <c r="CF40" s="63">
        <v>0.2</v>
      </c>
      <c r="CG40" s="63">
        <v>0.2</v>
      </c>
      <c r="CH40" s="63">
        <v>0.2</v>
      </c>
      <c r="CI40" s="63">
        <v>0.2</v>
      </c>
      <c r="CJ40" s="63">
        <v>0.2</v>
      </c>
      <c r="CK40" s="63">
        <v>0.2</v>
      </c>
      <c r="CL40" s="64">
        <v>0.2</v>
      </c>
      <c r="CM40" s="64">
        <v>0.2</v>
      </c>
      <c r="CN40" s="64">
        <v>0.2</v>
      </c>
      <c r="CO40" s="64">
        <v>0.2</v>
      </c>
      <c r="CP40" s="64">
        <v>0.2</v>
      </c>
      <c r="CQ40" s="64">
        <v>0.2</v>
      </c>
      <c r="CR40" s="64">
        <v>0.2</v>
      </c>
      <c r="CS40" s="63">
        <v>0.2</v>
      </c>
      <c r="CT40" s="63">
        <v>0.2</v>
      </c>
      <c r="CU40" s="64">
        <v>0.2</v>
      </c>
      <c r="CV40" s="64">
        <v>0.2</v>
      </c>
      <c r="CW40" s="64">
        <v>0.2</v>
      </c>
      <c r="CX40" s="63">
        <v>0.2</v>
      </c>
      <c r="CY40" s="64">
        <v>0.2</v>
      </c>
      <c r="CZ40" s="63">
        <v>0.2</v>
      </c>
      <c r="DA40" s="64">
        <v>0.2</v>
      </c>
      <c r="DB40" s="64"/>
      <c r="DC40" s="64"/>
      <c r="DD40" s="64"/>
      <c r="DE40" s="64"/>
      <c r="DF40" s="64"/>
      <c r="DG40" s="64"/>
      <c r="DH40" s="64"/>
    </row>
    <row r="41" spans="1:112" s="370" customFormat="1">
      <c r="A41" s="275"/>
      <c r="B41" s="275"/>
      <c r="C41" s="364"/>
      <c r="D41" s="365"/>
      <c r="E41" s="371"/>
      <c r="F41" s="372"/>
      <c r="G41" s="373"/>
      <c r="H41" s="368"/>
      <c r="I41" s="275"/>
      <c r="J41" s="275"/>
      <c r="K41" s="369" t="s">
        <v>1024</v>
      </c>
      <c r="L41" s="67" t="s">
        <v>350</v>
      </c>
      <c r="M41" s="65">
        <v>-5</v>
      </c>
      <c r="N41" s="65">
        <v>-5</v>
      </c>
      <c r="O41" s="65">
        <v>-5</v>
      </c>
      <c r="P41" s="65">
        <v>-5</v>
      </c>
      <c r="Q41" s="74">
        <v>-5</v>
      </c>
      <c r="R41" s="74">
        <v>-5</v>
      </c>
      <c r="S41" s="74">
        <v>-5</v>
      </c>
      <c r="T41" s="74">
        <v>-5</v>
      </c>
      <c r="U41" s="74">
        <v>-5</v>
      </c>
      <c r="V41" s="74">
        <v>-5</v>
      </c>
      <c r="W41" s="74">
        <v>-2</v>
      </c>
      <c r="X41" s="74">
        <v>-5</v>
      </c>
      <c r="Y41" s="74">
        <v>-2</v>
      </c>
      <c r="Z41" s="74">
        <v>-2</v>
      </c>
      <c r="AA41" s="74">
        <v>-2</v>
      </c>
      <c r="AB41" s="74">
        <v>-2</v>
      </c>
      <c r="AC41" s="74">
        <v>-2</v>
      </c>
      <c r="AD41" s="74">
        <v>-5</v>
      </c>
      <c r="AE41" s="74">
        <v>-5</v>
      </c>
      <c r="AF41" s="65">
        <v>-5</v>
      </c>
      <c r="AG41" s="65">
        <v>-5</v>
      </c>
      <c r="AH41" s="65">
        <v>-5</v>
      </c>
      <c r="AI41" s="65">
        <v>-5</v>
      </c>
      <c r="AJ41" s="65">
        <v>-5</v>
      </c>
      <c r="AK41" s="65">
        <v>-5</v>
      </c>
      <c r="AL41" s="65">
        <v>-5</v>
      </c>
      <c r="AM41" s="65">
        <v>-5</v>
      </c>
      <c r="AN41" s="65">
        <v>-5</v>
      </c>
      <c r="AO41" s="65">
        <v>-5</v>
      </c>
      <c r="AP41" s="65">
        <v>-5</v>
      </c>
      <c r="AQ41" s="65">
        <v>-2</v>
      </c>
      <c r="AR41" s="65">
        <v>-5</v>
      </c>
      <c r="AS41" s="65">
        <v>-5</v>
      </c>
      <c r="AT41" s="65">
        <v>-5</v>
      </c>
      <c r="AU41" s="65">
        <v>-5</v>
      </c>
      <c r="AV41" s="65">
        <v>-5</v>
      </c>
      <c r="AW41" s="65">
        <v>-5</v>
      </c>
      <c r="AX41" s="65">
        <v>-5</v>
      </c>
      <c r="AY41" s="74">
        <v>-5</v>
      </c>
      <c r="AZ41" s="74">
        <v>-5</v>
      </c>
      <c r="BA41" s="74">
        <v>-5</v>
      </c>
      <c r="BB41" s="74">
        <v>-5</v>
      </c>
      <c r="BC41" s="74">
        <v>-5</v>
      </c>
      <c r="BD41" s="74">
        <v>-5</v>
      </c>
      <c r="BE41" s="74">
        <v>-5</v>
      </c>
      <c r="BF41" s="74">
        <v>-5</v>
      </c>
      <c r="BG41" s="74">
        <v>-5</v>
      </c>
      <c r="BH41" s="74">
        <v>-5</v>
      </c>
      <c r="BI41" s="74">
        <v>-5</v>
      </c>
      <c r="BJ41" s="74">
        <v>-5</v>
      </c>
      <c r="BK41" s="74">
        <v>-2</v>
      </c>
      <c r="BL41" s="74">
        <v>-5</v>
      </c>
      <c r="BM41" s="74">
        <v>-5</v>
      </c>
      <c r="BN41" s="74">
        <v>-5</v>
      </c>
      <c r="BO41" s="74">
        <v>-5</v>
      </c>
      <c r="BP41" s="74">
        <v>-5</v>
      </c>
      <c r="BQ41" s="74">
        <v>-5</v>
      </c>
      <c r="BR41" s="74">
        <v>-5</v>
      </c>
      <c r="BS41" s="74">
        <v>-5</v>
      </c>
      <c r="BT41" s="74">
        <v>-5</v>
      </c>
      <c r="BU41" s="74">
        <v>-5</v>
      </c>
      <c r="BV41" s="74">
        <v>-5</v>
      </c>
      <c r="BW41" s="74">
        <v>-5</v>
      </c>
      <c r="BX41" s="74">
        <v>-5</v>
      </c>
      <c r="BY41" s="74"/>
      <c r="BZ41" s="74">
        <v>-5</v>
      </c>
      <c r="CA41" s="74">
        <v>-5</v>
      </c>
      <c r="CB41" s="74">
        <v>-2</v>
      </c>
      <c r="CC41" s="74"/>
      <c r="CD41" s="74"/>
      <c r="CE41" s="74">
        <v>-5</v>
      </c>
      <c r="CF41" s="74">
        <v>-2</v>
      </c>
      <c r="CG41" s="74">
        <v>-5</v>
      </c>
      <c r="CH41" s="74">
        <v>-5</v>
      </c>
      <c r="CI41" s="74">
        <v>-5</v>
      </c>
      <c r="CJ41" s="74">
        <v>-5</v>
      </c>
      <c r="CK41" s="74">
        <v>-5</v>
      </c>
      <c r="CL41" s="74">
        <v>-5</v>
      </c>
      <c r="CM41" s="74">
        <v>-5</v>
      </c>
      <c r="CN41" s="74">
        <v>-5</v>
      </c>
      <c r="CO41" s="74">
        <v>-5</v>
      </c>
      <c r="CP41" s="74">
        <v>-5</v>
      </c>
      <c r="CQ41" s="74">
        <v>-5</v>
      </c>
      <c r="CR41" s="74">
        <v>-5</v>
      </c>
      <c r="CS41" s="74">
        <v>-5</v>
      </c>
      <c r="CT41" s="74">
        <v>-5</v>
      </c>
      <c r="CU41" s="74">
        <v>-5</v>
      </c>
      <c r="CV41" s="74">
        <v>-5</v>
      </c>
      <c r="CW41" s="74">
        <v>-5</v>
      </c>
      <c r="CX41" s="65">
        <v>-5</v>
      </c>
      <c r="CY41" s="74">
        <v>-5</v>
      </c>
      <c r="CZ41" s="74">
        <v>-5</v>
      </c>
      <c r="DA41" s="74">
        <v>-5</v>
      </c>
      <c r="DB41" s="74"/>
      <c r="DC41" s="74"/>
      <c r="DD41" s="74"/>
      <c r="DE41" s="74"/>
      <c r="DF41" s="74"/>
      <c r="DG41" s="74"/>
      <c r="DH41" s="74"/>
    </row>
    <row r="42" spans="1:112" s="59" customFormat="1">
      <c r="A42" s="57"/>
      <c r="B42" s="57"/>
      <c r="C42" s="77"/>
      <c r="D42" s="93" t="s">
        <v>88</v>
      </c>
      <c r="E42" s="79" t="s">
        <v>89</v>
      </c>
      <c r="F42" s="80"/>
      <c r="G42" s="103"/>
      <c r="H42" s="104" t="s">
        <v>90</v>
      </c>
      <c r="I42" s="57"/>
      <c r="J42" s="57"/>
      <c r="K42" s="353" t="s">
        <v>1025</v>
      </c>
      <c r="L42" s="67" t="s">
        <v>215</v>
      </c>
      <c r="M42" s="63" t="s">
        <v>659</v>
      </c>
      <c r="N42" s="63" t="s">
        <v>659</v>
      </c>
      <c r="O42" s="63" t="s">
        <v>659</v>
      </c>
      <c r="P42" s="63" t="s">
        <v>659</v>
      </c>
      <c r="Q42" s="64" t="s">
        <v>659</v>
      </c>
      <c r="R42" s="64" t="s">
        <v>659</v>
      </c>
      <c r="S42" s="64" t="s">
        <v>659</v>
      </c>
      <c r="T42" s="64" t="s">
        <v>659</v>
      </c>
      <c r="U42" s="64" t="s">
        <v>659</v>
      </c>
      <c r="V42" s="64" t="s">
        <v>659</v>
      </c>
      <c r="W42" s="64" t="s">
        <v>659</v>
      </c>
      <c r="X42" s="64" t="s">
        <v>659</v>
      </c>
      <c r="Y42" s="64" t="s">
        <v>659</v>
      </c>
      <c r="Z42" s="64" t="s">
        <v>659</v>
      </c>
      <c r="AA42" s="64" t="s">
        <v>659</v>
      </c>
      <c r="AB42" s="64" t="s">
        <v>659</v>
      </c>
      <c r="AC42" s="64" t="s">
        <v>659</v>
      </c>
      <c r="AD42" s="64" t="s">
        <v>659</v>
      </c>
      <c r="AE42" s="64" t="s">
        <v>659</v>
      </c>
      <c r="AF42" s="63" t="s">
        <v>659</v>
      </c>
      <c r="AG42" s="63" t="s">
        <v>659</v>
      </c>
      <c r="AH42" s="63" t="s">
        <v>659</v>
      </c>
      <c r="AI42" s="63" t="s">
        <v>659</v>
      </c>
      <c r="AJ42" s="63" t="s">
        <v>659</v>
      </c>
      <c r="AK42" s="63" t="s">
        <v>659</v>
      </c>
      <c r="AL42" s="63" t="s">
        <v>659</v>
      </c>
      <c r="AM42" s="63" t="s">
        <v>659</v>
      </c>
      <c r="AN42" s="63" t="s">
        <v>659</v>
      </c>
      <c r="AO42" s="63" t="s">
        <v>659</v>
      </c>
      <c r="AP42" s="63" t="s">
        <v>659</v>
      </c>
      <c r="AQ42" s="63" t="s">
        <v>659</v>
      </c>
      <c r="AR42" s="63" t="s">
        <v>659</v>
      </c>
      <c r="AS42" s="63" t="s">
        <v>659</v>
      </c>
      <c r="AT42" s="63" t="s">
        <v>659</v>
      </c>
      <c r="AU42" s="63" t="s">
        <v>659</v>
      </c>
      <c r="AV42" s="63" t="s">
        <v>659</v>
      </c>
      <c r="AW42" s="63" t="s">
        <v>659</v>
      </c>
      <c r="AX42" s="63" t="s">
        <v>659</v>
      </c>
      <c r="AY42" s="64" t="s">
        <v>659</v>
      </c>
      <c r="AZ42" s="64" t="s">
        <v>659</v>
      </c>
      <c r="BA42" s="64" t="s">
        <v>659</v>
      </c>
      <c r="BB42" s="64" t="s">
        <v>659</v>
      </c>
      <c r="BC42" s="64" t="s">
        <v>659</v>
      </c>
      <c r="BD42" s="64" t="s">
        <v>659</v>
      </c>
      <c r="BE42" s="64" t="s">
        <v>659</v>
      </c>
      <c r="BF42" s="64" t="s">
        <v>659</v>
      </c>
      <c r="BG42" s="64" t="s">
        <v>1410</v>
      </c>
      <c r="BH42" s="64" t="s">
        <v>659</v>
      </c>
      <c r="BI42" s="64" t="s">
        <v>659</v>
      </c>
      <c r="BJ42" s="64" t="s">
        <v>659</v>
      </c>
      <c r="BK42" s="64" t="s">
        <v>659</v>
      </c>
      <c r="BL42" s="64" t="s">
        <v>659</v>
      </c>
      <c r="BM42" s="64" t="s">
        <v>659</v>
      </c>
      <c r="BN42" s="64" t="s">
        <v>659</v>
      </c>
      <c r="BO42" s="64" t="s">
        <v>659</v>
      </c>
      <c r="BP42" s="64" t="s">
        <v>659</v>
      </c>
      <c r="BQ42" s="64" t="s">
        <v>659</v>
      </c>
      <c r="BR42" s="64" t="s">
        <v>659</v>
      </c>
      <c r="BS42" s="64" t="s">
        <v>659</v>
      </c>
      <c r="BT42" s="64" t="s">
        <v>659</v>
      </c>
      <c r="BU42" s="64" t="s">
        <v>659</v>
      </c>
      <c r="BV42" s="64" t="s">
        <v>659</v>
      </c>
      <c r="BW42" s="64" t="s">
        <v>659</v>
      </c>
      <c r="BX42" s="64" t="s">
        <v>659</v>
      </c>
      <c r="BY42" s="64"/>
      <c r="BZ42" s="64" t="s">
        <v>659</v>
      </c>
      <c r="CA42" s="64" t="s">
        <v>659</v>
      </c>
      <c r="CB42" s="64" t="s">
        <v>659</v>
      </c>
      <c r="CC42" s="64"/>
      <c r="CD42" s="64"/>
      <c r="CE42" s="64" t="s">
        <v>659</v>
      </c>
      <c r="CF42" s="64" t="s">
        <v>659</v>
      </c>
      <c r="CG42" s="64" t="s">
        <v>659</v>
      </c>
      <c r="CH42" s="64" t="s">
        <v>659</v>
      </c>
      <c r="CI42" s="64" t="s">
        <v>659</v>
      </c>
      <c r="CJ42" s="64" t="s">
        <v>659</v>
      </c>
      <c r="CK42" s="64" t="s">
        <v>659</v>
      </c>
      <c r="CL42" s="64" t="s">
        <v>659</v>
      </c>
      <c r="CM42" s="64" t="s">
        <v>659</v>
      </c>
      <c r="CN42" s="64" t="s">
        <v>659</v>
      </c>
      <c r="CO42" s="64" t="s">
        <v>659</v>
      </c>
      <c r="CP42" s="64" t="s">
        <v>659</v>
      </c>
      <c r="CQ42" s="64" t="s">
        <v>659</v>
      </c>
      <c r="CR42" s="64" t="s">
        <v>659</v>
      </c>
      <c r="CS42" s="64" t="s">
        <v>659</v>
      </c>
      <c r="CT42" s="64" t="s">
        <v>659</v>
      </c>
      <c r="CU42" s="64" t="s">
        <v>659</v>
      </c>
      <c r="CV42" s="64" t="s">
        <v>659</v>
      </c>
      <c r="CW42" s="64" t="s">
        <v>659</v>
      </c>
      <c r="CX42" s="63" t="s">
        <v>659</v>
      </c>
      <c r="CY42" s="64" t="s">
        <v>659</v>
      </c>
      <c r="CZ42" s="64" t="s">
        <v>659</v>
      </c>
      <c r="DA42" s="64" t="s">
        <v>659</v>
      </c>
      <c r="DB42" s="64"/>
      <c r="DC42" s="64"/>
      <c r="DD42" s="64"/>
      <c r="DE42" s="64"/>
      <c r="DF42" s="64"/>
      <c r="DG42" s="64"/>
      <c r="DH42" s="64"/>
    </row>
    <row r="43" spans="1:112" s="59" customFormat="1">
      <c r="A43" s="57"/>
      <c r="B43" s="57"/>
      <c r="C43" s="77"/>
      <c r="D43" s="101" t="s">
        <v>74</v>
      </c>
      <c r="E43" s="105" t="s">
        <v>76</v>
      </c>
      <c r="F43" s="105"/>
      <c r="G43" s="102" t="s">
        <v>65</v>
      </c>
      <c r="H43" s="92" t="s">
        <v>77</v>
      </c>
      <c r="I43" s="57"/>
      <c r="J43" s="57"/>
      <c r="K43" s="353" t="s">
        <v>1026</v>
      </c>
      <c r="L43" s="67" t="s">
        <v>262</v>
      </c>
      <c r="M43" s="63" t="s">
        <v>660</v>
      </c>
      <c r="N43" s="63" t="s">
        <v>660</v>
      </c>
      <c r="O43" s="63" t="s">
        <v>660</v>
      </c>
      <c r="P43" s="63" t="s">
        <v>660</v>
      </c>
      <c r="Q43" s="64" t="s">
        <v>660</v>
      </c>
      <c r="R43" s="64" t="s">
        <v>660</v>
      </c>
      <c r="S43" s="64" t="s">
        <v>660</v>
      </c>
      <c r="T43" s="64" t="s">
        <v>660</v>
      </c>
      <c r="U43" s="64" t="s">
        <v>660</v>
      </c>
      <c r="V43" s="64" t="s">
        <v>660</v>
      </c>
      <c r="W43" s="64" t="s">
        <v>660</v>
      </c>
      <c r="X43" s="64" t="s">
        <v>660</v>
      </c>
      <c r="Y43" s="64" t="s">
        <v>660</v>
      </c>
      <c r="Z43" s="64" t="s">
        <v>660</v>
      </c>
      <c r="AA43" s="64" t="s">
        <v>660</v>
      </c>
      <c r="AB43" s="64" t="s">
        <v>660</v>
      </c>
      <c r="AC43" s="64" t="s">
        <v>660</v>
      </c>
      <c r="AD43" s="64" t="s">
        <v>660</v>
      </c>
      <c r="AE43" s="64" t="s">
        <v>660</v>
      </c>
      <c r="AF43" s="63" t="s">
        <v>660</v>
      </c>
      <c r="AG43" s="63" t="s">
        <v>660</v>
      </c>
      <c r="AH43" s="63" t="s">
        <v>660</v>
      </c>
      <c r="AI43" s="63" t="s">
        <v>660</v>
      </c>
      <c r="AJ43" s="63" t="s">
        <v>660</v>
      </c>
      <c r="AK43" s="63" t="s">
        <v>660</v>
      </c>
      <c r="AL43" s="63" t="s">
        <v>660</v>
      </c>
      <c r="AM43" s="63" t="s">
        <v>660</v>
      </c>
      <c r="AN43" s="63" t="s">
        <v>660</v>
      </c>
      <c r="AO43" s="63" t="s">
        <v>660</v>
      </c>
      <c r="AP43" s="63" t="s">
        <v>660</v>
      </c>
      <c r="AQ43" s="63" t="s">
        <v>660</v>
      </c>
      <c r="AR43" s="63" t="s">
        <v>660</v>
      </c>
      <c r="AS43" s="63" t="s">
        <v>660</v>
      </c>
      <c r="AT43" s="63" t="s">
        <v>660</v>
      </c>
      <c r="AU43" s="63" t="s">
        <v>660</v>
      </c>
      <c r="AV43" s="63" t="s">
        <v>660</v>
      </c>
      <c r="AW43" s="63" t="s">
        <v>660</v>
      </c>
      <c r="AX43" s="63" t="s">
        <v>660</v>
      </c>
      <c r="AY43" s="64" t="s">
        <v>660</v>
      </c>
      <c r="AZ43" s="64" t="s">
        <v>660</v>
      </c>
      <c r="BA43" s="64" t="s">
        <v>660</v>
      </c>
      <c r="BB43" s="64" t="s">
        <v>660</v>
      </c>
      <c r="BC43" s="64" t="s">
        <v>660</v>
      </c>
      <c r="BD43" s="64" t="s">
        <v>660</v>
      </c>
      <c r="BE43" s="64" t="s">
        <v>660</v>
      </c>
      <c r="BF43" s="64" t="s">
        <v>660</v>
      </c>
      <c r="BG43" s="64" t="s">
        <v>660</v>
      </c>
      <c r="BH43" s="64" t="s">
        <v>660</v>
      </c>
      <c r="BI43" s="64" t="s">
        <v>660</v>
      </c>
      <c r="BJ43" s="64" t="s">
        <v>660</v>
      </c>
      <c r="BK43" s="64" t="s">
        <v>660</v>
      </c>
      <c r="BL43" s="64" t="s">
        <v>660</v>
      </c>
      <c r="BM43" s="64" t="s">
        <v>660</v>
      </c>
      <c r="BN43" s="64" t="s">
        <v>660</v>
      </c>
      <c r="BO43" s="64" t="s">
        <v>660</v>
      </c>
      <c r="BP43" s="64" t="s">
        <v>660</v>
      </c>
      <c r="BQ43" s="64" t="s">
        <v>660</v>
      </c>
      <c r="BR43" s="64" t="s">
        <v>660</v>
      </c>
      <c r="BS43" s="64" t="s">
        <v>660</v>
      </c>
      <c r="BT43" s="64" t="s">
        <v>660</v>
      </c>
      <c r="BU43" s="64" t="s">
        <v>660</v>
      </c>
      <c r="BV43" s="64" t="s">
        <v>660</v>
      </c>
      <c r="BW43" s="64" t="s">
        <v>660</v>
      </c>
      <c r="BX43" s="64" t="s">
        <v>660</v>
      </c>
      <c r="BY43" s="64" t="s">
        <v>660</v>
      </c>
      <c r="BZ43" s="64" t="s">
        <v>660</v>
      </c>
      <c r="CA43" s="64" t="s">
        <v>660</v>
      </c>
      <c r="CB43" s="64" t="s">
        <v>660</v>
      </c>
      <c r="CC43" s="64" t="s">
        <v>660</v>
      </c>
      <c r="CD43" s="64" t="s">
        <v>660</v>
      </c>
      <c r="CE43" s="64" t="s">
        <v>660</v>
      </c>
      <c r="CF43" s="64" t="s">
        <v>660</v>
      </c>
      <c r="CG43" s="64" t="s">
        <v>660</v>
      </c>
      <c r="CH43" s="64" t="s">
        <v>660</v>
      </c>
      <c r="CI43" s="64" t="s">
        <v>660</v>
      </c>
      <c r="CJ43" s="64" t="s">
        <v>660</v>
      </c>
      <c r="CK43" s="64" t="s">
        <v>660</v>
      </c>
      <c r="CL43" s="64" t="s">
        <v>660</v>
      </c>
      <c r="CM43" s="64" t="s">
        <v>660</v>
      </c>
      <c r="CN43" s="64" t="s">
        <v>660</v>
      </c>
      <c r="CO43" s="64" t="s">
        <v>660</v>
      </c>
      <c r="CP43" s="64" t="s">
        <v>660</v>
      </c>
      <c r="CQ43" s="64" t="s">
        <v>660</v>
      </c>
      <c r="CR43" s="64" t="s">
        <v>660</v>
      </c>
      <c r="CS43" s="64" t="s">
        <v>660</v>
      </c>
      <c r="CT43" s="64" t="s">
        <v>660</v>
      </c>
      <c r="CU43" s="64" t="s">
        <v>660</v>
      </c>
      <c r="CV43" s="64" t="s">
        <v>660</v>
      </c>
      <c r="CW43" s="64" t="s">
        <v>660</v>
      </c>
      <c r="CX43" s="63" t="s">
        <v>660</v>
      </c>
      <c r="CY43" s="64" t="s">
        <v>660</v>
      </c>
      <c r="CZ43" s="64" t="s">
        <v>660</v>
      </c>
      <c r="DA43" s="64" t="s">
        <v>660</v>
      </c>
      <c r="DB43" s="64"/>
      <c r="DC43" s="64"/>
      <c r="DD43" s="64"/>
      <c r="DE43" s="64"/>
      <c r="DF43" s="64"/>
      <c r="DG43" s="64"/>
      <c r="DH43" s="64"/>
    </row>
    <row r="44" spans="1:112" s="59" customFormat="1">
      <c r="A44" s="57"/>
      <c r="B44" s="57"/>
      <c r="C44" s="77"/>
      <c r="D44" s="101"/>
      <c r="E44" s="60"/>
      <c r="F44" s="60"/>
      <c r="G44" s="78" t="s">
        <v>91</v>
      </c>
      <c r="H44" s="92" t="s">
        <v>79</v>
      </c>
      <c r="I44" s="57"/>
      <c r="J44" s="57"/>
      <c r="K44" s="353" t="s">
        <v>1027</v>
      </c>
      <c r="L44" s="67" t="s">
        <v>341</v>
      </c>
      <c r="M44" s="63" t="s">
        <v>661</v>
      </c>
      <c r="N44" s="63" t="s">
        <v>661</v>
      </c>
      <c r="O44" s="63" t="s">
        <v>661</v>
      </c>
      <c r="P44" s="63" t="s">
        <v>661</v>
      </c>
      <c r="Q44" s="64" t="s">
        <v>661</v>
      </c>
      <c r="R44" s="64" t="s">
        <v>661</v>
      </c>
      <c r="S44" s="64" t="s">
        <v>661</v>
      </c>
      <c r="T44" s="64" t="s">
        <v>661</v>
      </c>
      <c r="U44" s="64" t="s">
        <v>661</v>
      </c>
      <c r="V44" s="64" t="s">
        <v>661</v>
      </c>
      <c r="W44" s="64" t="s">
        <v>661</v>
      </c>
      <c r="X44" s="64" t="s">
        <v>661</v>
      </c>
      <c r="Y44" s="64" t="s">
        <v>661</v>
      </c>
      <c r="Z44" s="64" t="s">
        <v>661</v>
      </c>
      <c r="AA44" s="64" t="s">
        <v>661</v>
      </c>
      <c r="AB44" s="64" t="s">
        <v>661</v>
      </c>
      <c r="AC44" s="64" t="s">
        <v>661</v>
      </c>
      <c r="AD44" s="64" t="s">
        <v>661</v>
      </c>
      <c r="AE44" s="64" t="s">
        <v>661</v>
      </c>
      <c r="AF44" s="63" t="s">
        <v>661</v>
      </c>
      <c r="AG44" s="63" t="s">
        <v>661</v>
      </c>
      <c r="AH44" s="63" t="s">
        <v>661</v>
      </c>
      <c r="AI44" s="63" t="s">
        <v>661</v>
      </c>
      <c r="AJ44" s="63" t="s">
        <v>661</v>
      </c>
      <c r="AK44" s="63" t="s">
        <v>661</v>
      </c>
      <c r="AL44" s="63" t="s">
        <v>661</v>
      </c>
      <c r="AM44" s="63" t="s">
        <v>661</v>
      </c>
      <c r="AN44" s="63" t="s">
        <v>661</v>
      </c>
      <c r="AO44" s="63" t="s">
        <v>661</v>
      </c>
      <c r="AP44" s="63" t="s">
        <v>661</v>
      </c>
      <c r="AQ44" s="63" t="s">
        <v>661</v>
      </c>
      <c r="AR44" s="63" t="s">
        <v>661</v>
      </c>
      <c r="AS44" s="63" t="s">
        <v>661</v>
      </c>
      <c r="AT44" s="63" t="s">
        <v>661</v>
      </c>
      <c r="AU44" s="63" t="s">
        <v>661</v>
      </c>
      <c r="AV44" s="63" t="s">
        <v>661</v>
      </c>
      <c r="AW44" s="63" t="s">
        <v>661</v>
      </c>
      <c r="AX44" s="63" t="s">
        <v>661</v>
      </c>
      <c r="AY44" s="64" t="s">
        <v>661</v>
      </c>
      <c r="AZ44" s="64" t="s">
        <v>661</v>
      </c>
      <c r="BA44" s="64" t="s">
        <v>661</v>
      </c>
      <c r="BB44" s="64" t="s">
        <v>661</v>
      </c>
      <c r="BC44" s="64" t="s">
        <v>661</v>
      </c>
      <c r="BD44" s="64" t="s">
        <v>661</v>
      </c>
      <c r="BE44" s="64" t="s">
        <v>661</v>
      </c>
      <c r="BF44" s="64" t="s">
        <v>661</v>
      </c>
      <c r="BG44" s="64" t="s">
        <v>661</v>
      </c>
      <c r="BH44" s="64" t="s">
        <v>661</v>
      </c>
      <c r="BI44" s="64" t="s">
        <v>661</v>
      </c>
      <c r="BJ44" s="64" t="s">
        <v>661</v>
      </c>
      <c r="BK44" s="64" t="s">
        <v>661</v>
      </c>
      <c r="BL44" s="64" t="s">
        <v>661</v>
      </c>
      <c r="BM44" s="64" t="s">
        <v>661</v>
      </c>
      <c r="BN44" s="64" t="s">
        <v>661</v>
      </c>
      <c r="BO44" s="64" t="s">
        <v>661</v>
      </c>
      <c r="BP44" s="64" t="s">
        <v>661</v>
      </c>
      <c r="BQ44" s="64" t="s">
        <v>661</v>
      </c>
      <c r="BR44" s="64" t="s">
        <v>661</v>
      </c>
      <c r="BS44" s="64" t="s">
        <v>661</v>
      </c>
      <c r="BT44" s="64" t="s">
        <v>661</v>
      </c>
      <c r="BU44" s="64" t="s">
        <v>661</v>
      </c>
      <c r="BV44" s="64" t="s">
        <v>661</v>
      </c>
      <c r="BW44" s="64" t="s">
        <v>661</v>
      </c>
      <c r="BX44" s="64" t="s">
        <v>661</v>
      </c>
      <c r="BY44" s="64" t="s">
        <v>661</v>
      </c>
      <c r="BZ44" s="64" t="s">
        <v>661</v>
      </c>
      <c r="CA44" s="64" t="s">
        <v>661</v>
      </c>
      <c r="CB44" s="64" t="s">
        <v>661</v>
      </c>
      <c r="CC44" s="64" t="s">
        <v>661</v>
      </c>
      <c r="CD44" s="64" t="s">
        <v>661</v>
      </c>
      <c r="CE44" s="64" t="s">
        <v>661</v>
      </c>
      <c r="CF44" s="64" t="s">
        <v>661</v>
      </c>
      <c r="CG44" s="64" t="s">
        <v>661</v>
      </c>
      <c r="CH44" s="64" t="s">
        <v>661</v>
      </c>
      <c r="CI44" s="64" t="s">
        <v>661</v>
      </c>
      <c r="CJ44" s="64" t="s">
        <v>661</v>
      </c>
      <c r="CK44" s="64" t="s">
        <v>661</v>
      </c>
      <c r="CL44" s="64" t="s">
        <v>661</v>
      </c>
      <c r="CM44" s="64" t="s">
        <v>661</v>
      </c>
      <c r="CN44" s="64" t="s">
        <v>661</v>
      </c>
      <c r="CO44" s="64" t="s">
        <v>661</v>
      </c>
      <c r="CP44" s="64" t="s">
        <v>661</v>
      </c>
      <c r="CQ44" s="64" t="s">
        <v>661</v>
      </c>
      <c r="CR44" s="64" t="s">
        <v>661</v>
      </c>
      <c r="CS44" s="64" t="s">
        <v>661</v>
      </c>
      <c r="CT44" s="64" t="s">
        <v>661</v>
      </c>
      <c r="CU44" s="64" t="s">
        <v>661</v>
      </c>
      <c r="CV44" s="64" t="s">
        <v>661</v>
      </c>
      <c r="CW44" s="64" t="s">
        <v>661</v>
      </c>
      <c r="CX44" s="63" t="s">
        <v>661</v>
      </c>
      <c r="CY44" s="64" t="s">
        <v>661</v>
      </c>
      <c r="CZ44" s="64" t="s">
        <v>661</v>
      </c>
      <c r="DA44" s="64" t="s">
        <v>661</v>
      </c>
      <c r="DB44" s="64"/>
      <c r="DC44" s="64"/>
      <c r="DD44" s="64"/>
      <c r="DE44" s="64"/>
      <c r="DF44" s="64"/>
      <c r="DG44" s="64"/>
      <c r="DH44" s="64"/>
    </row>
    <row r="45" spans="1:112" s="59" customFormat="1">
      <c r="A45" s="57"/>
      <c r="B45" s="57"/>
      <c r="C45" s="77"/>
      <c r="D45" s="101"/>
      <c r="E45" s="60"/>
      <c r="F45" s="60"/>
      <c r="G45" s="78" t="s">
        <v>80</v>
      </c>
      <c r="H45" s="92" t="s">
        <v>70</v>
      </c>
      <c r="I45" s="57"/>
      <c r="J45" s="57"/>
      <c r="K45" s="353" t="s">
        <v>1028</v>
      </c>
      <c r="L45" s="67" t="s">
        <v>263</v>
      </c>
      <c r="M45" s="63" t="s">
        <v>659</v>
      </c>
      <c r="N45" s="63" t="s">
        <v>659</v>
      </c>
      <c r="O45" s="63" t="s">
        <v>659</v>
      </c>
      <c r="P45" s="63" t="s">
        <v>659</v>
      </c>
      <c r="Q45" s="64" t="s">
        <v>659</v>
      </c>
      <c r="R45" s="64" t="s">
        <v>659</v>
      </c>
      <c r="S45" s="64" t="s">
        <v>659</v>
      </c>
      <c r="T45" s="64" t="s">
        <v>659</v>
      </c>
      <c r="U45" s="64" t="s">
        <v>659</v>
      </c>
      <c r="V45" s="64" t="s">
        <v>659</v>
      </c>
      <c r="W45" s="64" t="s">
        <v>659</v>
      </c>
      <c r="X45" s="64" t="s">
        <v>659</v>
      </c>
      <c r="Y45" s="64" t="s">
        <v>659</v>
      </c>
      <c r="Z45" s="64" t="s">
        <v>659</v>
      </c>
      <c r="AA45" s="64" t="s">
        <v>659</v>
      </c>
      <c r="AB45" s="64" t="s">
        <v>659</v>
      </c>
      <c r="AC45" s="64" t="s">
        <v>659</v>
      </c>
      <c r="AD45" s="64" t="s">
        <v>659</v>
      </c>
      <c r="AE45" s="64" t="s">
        <v>659</v>
      </c>
      <c r="AF45" s="63" t="s">
        <v>659</v>
      </c>
      <c r="AG45" s="63" t="s">
        <v>659</v>
      </c>
      <c r="AH45" s="63" t="s">
        <v>659</v>
      </c>
      <c r="AI45" s="63" t="s">
        <v>659</v>
      </c>
      <c r="AJ45" s="63" t="s">
        <v>659</v>
      </c>
      <c r="AK45" s="63" t="s">
        <v>659</v>
      </c>
      <c r="AL45" s="63" t="s">
        <v>659</v>
      </c>
      <c r="AM45" s="63" t="s">
        <v>659</v>
      </c>
      <c r="AN45" s="63" t="s">
        <v>659</v>
      </c>
      <c r="AO45" s="63" t="s">
        <v>659</v>
      </c>
      <c r="AP45" s="63" t="s">
        <v>659</v>
      </c>
      <c r="AQ45" s="63" t="s">
        <v>659</v>
      </c>
      <c r="AR45" s="63" t="s">
        <v>659</v>
      </c>
      <c r="AS45" s="63" t="s">
        <v>659</v>
      </c>
      <c r="AT45" s="63" t="s">
        <v>659</v>
      </c>
      <c r="AU45" s="63" t="s">
        <v>659</v>
      </c>
      <c r="AV45" s="63" t="s">
        <v>659</v>
      </c>
      <c r="AW45" s="63" t="s">
        <v>659</v>
      </c>
      <c r="AX45" s="63" t="s">
        <v>659</v>
      </c>
      <c r="AY45" s="64" t="s">
        <v>659</v>
      </c>
      <c r="AZ45" s="64" t="s">
        <v>659</v>
      </c>
      <c r="BA45" s="64" t="s">
        <v>659</v>
      </c>
      <c r="BB45" s="64" t="s">
        <v>659</v>
      </c>
      <c r="BC45" s="64" t="s">
        <v>659</v>
      </c>
      <c r="BD45" s="64" t="s">
        <v>659</v>
      </c>
      <c r="BE45" s="64" t="s">
        <v>659</v>
      </c>
      <c r="BF45" s="64" t="s">
        <v>659</v>
      </c>
      <c r="BG45" s="64" t="s">
        <v>659</v>
      </c>
      <c r="BH45" s="64" t="s">
        <v>659</v>
      </c>
      <c r="BI45" s="64" t="s">
        <v>659</v>
      </c>
      <c r="BJ45" s="64" t="s">
        <v>659</v>
      </c>
      <c r="BK45" s="64" t="s">
        <v>659</v>
      </c>
      <c r="BL45" s="64" t="s">
        <v>659</v>
      </c>
      <c r="BM45" s="64" t="s">
        <v>659</v>
      </c>
      <c r="BN45" s="64" t="s">
        <v>659</v>
      </c>
      <c r="BO45" s="64" t="s">
        <v>659</v>
      </c>
      <c r="BP45" s="64" t="s">
        <v>659</v>
      </c>
      <c r="BQ45" s="64" t="s">
        <v>659</v>
      </c>
      <c r="BR45" s="64" t="s">
        <v>659</v>
      </c>
      <c r="BS45" s="64" t="s">
        <v>659</v>
      </c>
      <c r="BT45" s="64" t="s">
        <v>659</v>
      </c>
      <c r="BU45" s="64" t="s">
        <v>659</v>
      </c>
      <c r="BV45" s="64" t="s">
        <v>659</v>
      </c>
      <c r="BW45" s="64" t="s">
        <v>659</v>
      </c>
      <c r="BX45" s="64" t="s">
        <v>659</v>
      </c>
      <c r="BY45" s="64" t="s">
        <v>659</v>
      </c>
      <c r="BZ45" s="64" t="s">
        <v>659</v>
      </c>
      <c r="CA45" s="64" t="s">
        <v>659</v>
      </c>
      <c r="CB45" s="64" t="s">
        <v>659</v>
      </c>
      <c r="CC45" s="64" t="s">
        <v>659</v>
      </c>
      <c r="CD45" s="64" t="s">
        <v>659</v>
      </c>
      <c r="CE45" s="64" t="s">
        <v>659</v>
      </c>
      <c r="CF45" s="64" t="s">
        <v>659</v>
      </c>
      <c r="CG45" s="64" t="s">
        <v>659</v>
      </c>
      <c r="CH45" s="64" t="s">
        <v>659</v>
      </c>
      <c r="CI45" s="64" t="s">
        <v>659</v>
      </c>
      <c r="CJ45" s="64" t="s">
        <v>659</v>
      </c>
      <c r="CK45" s="64" t="s">
        <v>659</v>
      </c>
      <c r="CL45" s="64" t="s">
        <v>659</v>
      </c>
      <c r="CM45" s="64" t="s">
        <v>659</v>
      </c>
      <c r="CN45" s="64" t="s">
        <v>659</v>
      </c>
      <c r="CO45" s="64" t="s">
        <v>659</v>
      </c>
      <c r="CP45" s="64" t="s">
        <v>659</v>
      </c>
      <c r="CQ45" s="64" t="s">
        <v>659</v>
      </c>
      <c r="CR45" s="64" t="s">
        <v>659</v>
      </c>
      <c r="CS45" s="64" t="s">
        <v>659</v>
      </c>
      <c r="CT45" s="64" t="s">
        <v>659</v>
      </c>
      <c r="CU45" s="64" t="s">
        <v>659</v>
      </c>
      <c r="CV45" s="64" t="s">
        <v>659</v>
      </c>
      <c r="CW45" s="64" t="s">
        <v>659</v>
      </c>
      <c r="CX45" s="63" t="s">
        <v>659</v>
      </c>
      <c r="CY45" s="64" t="s">
        <v>659</v>
      </c>
      <c r="CZ45" s="64" t="s">
        <v>659</v>
      </c>
      <c r="DA45" s="64" t="s">
        <v>659</v>
      </c>
      <c r="DB45" s="64"/>
      <c r="DC45" s="64"/>
      <c r="DD45" s="64"/>
      <c r="DE45" s="64"/>
      <c r="DF45" s="64"/>
      <c r="DG45" s="64"/>
      <c r="DH45" s="64"/>
    </row>
    <row r="46" spans="1:112" s="59" customFormat="1">
      <c r="A46" s="57"/>
      <c r="B46" s="57"/>
      <c r="C46" s="77"/>
      <c r="D46" s="101"/>
      <c r="E46" s="60" t="s">
        <v>81</v>
      </c>
      <c r="F46" s="60"/>
      <c r="G46" s="78" t="s">
        <v>82</v>
      </c>
      <c r="H46" s="92" t="s">
        <v>92</v>
      </c>
      <c r="I46" s="57"/>
      <c r="J46" s="57"/>
      <c r="K46" s="353" t="s">
        <v>1029</v>
      </c>
      <c r="L46" s="67" t="s">
        <v>264</v>
      </c>
      <c r="M46" s="63" t="s">
        <v>349</v>
      </c>
      <c r="N46" s="63" t="s">
        <v>349</v>
      </c>
      <c r="O46" s="63" t="s">
        <v>349</v>
      </c>
      <c r="P46" s="63" t="s">
        <v>349</v>
      </c>
      <c r="Q46" s="64" t="s">
        <v>349</v>
      </c>
      <c r="R46" s="64" t="s">
        <v>349</v>
      </c>
      <c r="S46" s="64" t="s">
        <v>349</v>
      </c>
      <c r="T46" s="64" t="s">
        <v>349</v>
      </c>
      <c r="U46" s="64" t="s">
        <v>349</v>
      </c>
      <c r="V46" s="64" t="s">
        <v>349</v>
      </c>
      <c r="W46" s="64" t="s">
        <v>349</v>
      </c>
      <c r="X46" s="64" t="s">
        <v>349</v>
      </c>
      <c r="Y46" s="64" t="s">
        <v>349</v>
      </c>
      <c r="Z46" s="64" t="s">
        <v>349</v>
      </c>
      <c r="AA46" s="64" t="s">
        <v>349</v>
      </c>
      <c r="AB46" s="64" t="s">
        <v>349</v>
      </c>
      <c r="AC46" s="64" t="s">
        <v>349</v>
      </c>
      <c r="AD46" s="64" t="s">
        <v>349</v>
      </c>
      <c r="AE46" s="64" t="s">
        <v>349</v>
      </c>
      <c r="AF46" s="63" t="s">
        <v>349</v>
      </c>
      <c r="AG46" s="63" t="s">
        <v>349</v>
      </c>
      <c r="AH46" s="63" t="s">
        <v>349</v>
      </c>
      <c r="AI46" s="63" t="s">
        <v>349</v>
      </c>
      <c r="AJ46" s="63" t="s">
        <v>349</v>
      </c>
      <c r="AK46" s="63" t="s">
        <v>349</v>
      </c>
      <c r="AL46" s="63" t="s">
        <v>349</v>
      </c>
      <c r="AM46" s="63" t="s">
        <v>349</v>
      </c>
      <c r="AN46" s="63" t="s">
        <v>349</v>
      </c>
      <c r="AO46" s="63" t="s">
        <v>349</v>
      </c>
      <c r="AP46" s="63" t="s">
        <v>349</v>
      </c>
      <c r="AQ46" s="63" t="s">
        <v>349</v>
      </c>
      <c r="AR46" s="63" t="s">
        <v>349</v>
      </c>
      <c r="AS46" s="63" t="s">
        <v>349</v>
      </c>
      <c r="AT46" s="63" t="s">
        <v>349</v>
      </c>
      <c r="AU46" s="63" t="s">
        <v>349</v>
      </c>
      <c r="AV46" s="63" t="s">
        <v>349</v>
      </c>
      <c r="AW46" s="63" t="s">
        <v>349</v>
      </c>
      <c r="AX46" s="63" t="s">
        <v>349</v>
      </c>
      <c r="AY46" s="64" t="s">
        <v>349</v>
      </c>
      <c r="AZ46" s="64" t="s">
        <v>349</v>
      </c>
      <c r="BA46" s="64" t="s">
        <v>349</v>
      </c>
      <c r="BB46" s="64" t="s">
        <v>349</v>
      </c>
      <c r="BC46" s="64" t="s">
        <v>349</v>
      </c>
      <c r="BD46" s="64" t="s">
        <v>349</v>
      </c>
      <c r="BE46" s="64" t="s">
        <v>349</v>
      </c>
      <c r="BF46" s="64" t="s">
        <v>349</v>
      </c>
      <c r="BG46" s="64" t="s">
        <v>349</v>
      </c>
      <c r="BH46" s="64" t="s">
        <v>349</v>
      </c>
      <c r="BI46" s="64" t="s">
        <v>349</v>
      </c>
      <c r="BJ46" s="64" t="s">
        <v>349</v>
      </c>
      <c r="BK46" s="64" t="s">
        <v>349</v>
      </c>
      <c r="BL46" s="64" t="s">
        <v>349</v>
      </c>
      <c r="BM46" s="64" t="s">
        <v>349</v>
      </c>
      <c r="BN46" s="64" t="s">
        <v>349</v>
      </c>
      <c r="BO46" s="64" t="s">
        <v>349</v>
      </c>
      <c r="BP46" s="64" t="s">
        <v>349</v>
      </c>
      <c r="BQ46" s="64" t="s">
        <v>349</v>
      </c>
      <c r="BR46" s="64" t="s">
        <v>349</v>
      </c>
      <c r="BS46" s="64" t="s">
        <v>349</v>
      </c>
      <c r="BT46" s="64" t="s">
        <v>349</v>
      </c>
      <c r="BU46" s="64" t="s">
        <v>349</v>
      </c>
      <c r="BV46" s="64" t="s">
        <v>349</v>
      </c>
      <c r="BW46" s="64" t="s">
        <v>349</v>
      </c>
      <c r="BX46" s="64" t="s">
        <v>349</v>
      </c>
      <c r="BY46" s="64" t="s">
        <v>349</v>
      </c>
      <c r="BZ46" s="64" t="s">
        <v>349</v>
      </c>
      <c r="CA46" s="64" t="s">
        <v>349</v>
      </c>
      <c r="CB46" s="64" t="s">
        <v>349</v>
      </c>
      <c r="CC46" s="64" t="s">
        <v>349</v>
      </c>
      <c r="CD46" s="64" t="s">
        <v>349</v>
      </c>
      <c r="CE46" s="64" t="s">
        <v>349</v>
      </c>
      <c r="CF46" s="64" t="s">
        <v>349</v>
      </c>
      <c r="CG46" s="64" t="s">
        <v>349</v>
      </c>
      <c r="CH46" s="64" t="s">
        <v>349</v>
      </c>
      <c r="CI46" s="64" t="s">
        <v>349</v>
      </c>
      <c r="CJ46" s="64" t="s">
        <v>349</v>
      </c>
      <c r="CK46" s="64" t="s">
        <v>349</v>
      </c>
      <c r="CL46" s="64" t="s">
        <v>349</v>
      </c>
      <c r="CM46" s="64" t="s">
        <v>349</v>
      </c>
      <c r="CN46" s="64" t="s">
        <v>349</v>
      </c>
      <c r="CO46" s="64" t="s">
        <v>349</v>
      </c>
      <c r="CP46" s="64" t="s">
        <v>349</v>
      </c>
      <c r="CQ46" s="64" t="s">
        <v>349</v>
      </c>
      <c r="CR46" s="64" t="s">
        <v>349</v>
      </c>
      <c r="CS46" s="64" t="s">
        <v>349</v>
      </c>
      <c r="CT46" s="64" t="s">
        <v>349</v>
      </c>
      <c r="CU46" s="64" t="s">
        <v>1438</v>
      </c>
      <c r="CV46" s="64" t="s">
        <v>349</v>
      </c>
      <c r="CW46" s="64" t="s">
        <v>349</v>
      </c>
      <c r="CX46" s="63" t="s">
        <v>349</v>
      </c>
      <c r="CY46" s="64" t="s">
        <v>349</v>
      </c>
      <c r="CZ46" s="64" t="s">
        <v>349</v>
      </c>
      <c r="DA46" s="64" t="s">
        <v>349</v>
      </c>
      <c r="DB46" s="64"/>
      <c r="DC46" s="64"/>
      <c r="DD46" s="64"/>
      <c r="DE46" s="64"/>
      <c r="DF46" s="64"/>
      <c r="DG46" s="64"/>
      <c r="DH46" s="64"/>
    </row>
    <row r="47" spans="1:112">
      <c r="C47" s="77"/>
      <c r="D47" s="101"/>
      <c r="E47" s="60"/>
      <c r="F47" s="60"/>
      <c r="G47" s="78" t="s">
        <v>84</v>
      </c>
      <c r="H47" s="92" t="s">
        <v>93</v>
      </c>
      <c r="K47" s="353" t="s">
        <v>1030</v>
      </c>
      <c r="L47" s="66" t="s">
        <v>339</v>
      </c>
      <c r="M47" s="63" t="s">
        <v>662</v>
      </c>
      <c r="N47" s="63" t="s">
        <v>662</v>
      </c>
      <c r="O47" s="63" t="s">
        <v>662</v>
      </c>
      <c r="P47" s="63" t="s">
        <v>662</v>
      </c>
      <c r="Q47" s="63" t="s">
        <v>662</v>
      </c>
      <c r="R47" s="63" t="s">
        <v>662</v>
      </c>
      <c r="S47" s="63" t="s">
        <v>662</v>
      </c>
      <c r="T47" s="63" t="s">
        <v>663</v>
      </c>
      <c r="U47" s="63" t="s">
        <v>662</v>
      </c>
      <c r="V47" s="63" t="s">
        <v>662</v>
      </c>
      <c r="W47" s="63" t="s">
        <v>662</v>
      </c>
      <c r="X47" s="63" t="s">
        <v>662</v>
      </c>
      <c r="Y47" s="63" t="s">
        <v>662</v>
      </c>
      <c r="Z47" s="63" t="s">
        <v>662</v>
      </c>
      <c r="AA47" s="63" t="s">
        <v>662</v>
      </c>
      <c r="AB47" s="63" t="s">
        <v>662</v>
      </c>
      <c r="AC47" s="63" t="s">
        <v>662</v>
      </c>
      <c r="AD47" s="63" t="s">
        <v>662</v>
      </c>
      <c r="AE47" s="63" t="s">
        <v>662</v>
      </c>
      <c r="AF47" s="63" t="s">
        <v>662</v>
      </c>
      <c r="AG47" s="63" t="s">
        <v>662</v>
      </c>
      <c r="AH47" s="63" t="s">
        <v>662</v>
      </c>
      <c r="AI47" s="63" t="s">
        <v>662</v>
      </c>
      <c r="AJ47" s="63" t="s">
        <v>662</v>
      </c>
      <c r="AK47" s="63" t="s">
        <v>662</v>
      </c>
      <c r="AL47" s="63" t="s">
        <v>662</v>
      </c>
      <c r="AM47" s="63" t="s">
        <v>662</v>
      </c>
      <c r="AN47" s="63" t="s">
        <v>662</v>
      </c>
      <c r="AO47" s="63" t="s">
        <v>662</v>
      </c>
      <c r="AP47" s="63" t="s">
        <v>662</v>
      </c>
      <c r="AQ47" s="63" t="s">
        <v>662</v>
      </c>
      <c r="AR47" s="63" t="s">
        <v>662</v>
      </c>
      <c r="AS47" s="63" t="s">
        <v>662</v>
      </c>
      <c r="AT47" s="63" t="s">
        <v>662</v>
      </c>
      <c r="AU47" s="63" t="s">
        <v>662</v>
      </c>
      <c r="AV47" s="63" t="s">
        <v>662</v>
      </c>
      <c r="AW47" s="63" t="s">
        <v>662</v>
      </c>
      <c r="AX47" s="63" t="s">
        <v>662</v>
      </c>
      <c r="AY47" s="63">
        <v>400</v>
      </c>
      <c r="AZ47" s="63">
        <v>400</v>
      </c>
      <c r="BA47" s="63">
        <v>400</v>
      </c>
      <c r="BB47" s="63">
        <v>400</v>
      </c>
      <c r="BC47" s="63">
        <v>400</v>
      </c>
      <c r="BD47" s="63">
        <v>185</v>
      </c>
      <c r="BE47" s="63">
        <v>185</v>
      </c>
      <c r="BF47" s="63">
        <v>185</v>
      </c>
      <c r="BG47" s="63">
        <v>185</v>
      </c>
      <c r="BH47" s="63">
        <v>185</v>
      </c>
      <c r="BI47" s="63">
        <v>185</v>
      </c>
      <c r="BJ47" s="63">
        <v>185</v>
      </c>
      <c r="BK47" s="63">
        <v>400</v>
      </c>
      <c r="BL47" s="63">
        <v>185</v>
      </c>
      <c r="BM47" s="63">
        <v>185</v>
      </c>
      <c r="BN47" s="63">
        <v>280</v>
      </c>
      <c r="BO47" s="63">
        <v>280</v>
      </c>
      <c r="BP47" s="63">
        <v>280</v>
      </c>
      <c r="BQ47" s="63">
        <v>280</v>
      </c>
      <c r="BR47" s="63">
        <v>280</v>
      </c>
      <c r="BS47" s="63">
        <v>280</v>
      </c>
      <c r="BT47" s="63">
        <v>280</v>
      </c>
      <c r="BU47" s="63">
        <v>400</v>
      </c>
      <c r="BV47" s="63" t="s">
        <v>662</v>
      </c>
      <c r="BW47" s="63">
        <v>400</v>
      </c>
      <c r="BX47" s="63">
        <v>400</v>
      </c>
      <c r="BY47" s="63"/>
      <c r="BZ47" s="63">
        <v>400</v>
      </c>
      <c r="CA47" s="63">
        <v>400</v>
      </c>
      <c r="CB47" s="63" t="s">
        <v>662</v>
      </c>
      <c r="CC47" s="63"/>
      <c r="CD47" s="63"/>
      <c r="CE47" s="63">
        <v>400</v>
      </c>
      <c r="CF47" s="63" t="s">
        <v>662</v>
      </c>
      <c r="CG47" s="63" t="s">
        <v>662</v>
      </c>
      <c r="CH47" s="63">
        <v>185</v>
      </c>
      <c r="CI47" s="63">
        <v>185</v>
      </c>
      <c r="CJ47" s="63">
        <v>185</v>
      </c>
      <c r="CK47" s="63">
        <v>185</v>
      </c>
      <c r="CL47" s="63" t="s">
        <v>662</v>
      </c>
      <c r="CM47" s="63" t="s">
        <v>662</v>
      </c>
      <c r="CN47" s="63">
        <v>185</v>
      </c>
      <c r="CO47" s="63">
        <v>185</v>
      </c>
      <c r="CP47" s="63" t="s">
        <v>662</v>
      </c>
      <c r="CQ47" s="63" t="s">
        <v>662</v>
      </c>
      <c r="CR47" s="63" t="s">
        <v>662</v>
      </c>
      <c r="CS47" s="63">
        <v>185</v>
      </c>
      <c r="CT47" s="63">
        <v>185</v>
      </c>
      <c r="CU47" s="63" t="s">
        <v>662</v>
      </c>
      <c r="CV47" s="63" t="s">
        <v>662</v>
      </c>
      <c r="CW47" s="63" t="s">
        <v>662</v>
      </c>
      <c r="CX47" s="63" t="s">
        <v>662</v>
      </c>
      <c r="CY47" s="63" t="s">
        <v>662</v>
      </c>
      <c r="CZ47" s="63">
        <v>400</v>
      </c>
      <c r="DA47" s="63" t="s">
        <v>662</v>
      </c>
      <c r="DB47" s="63"/>
      <c r="DC47" s="63"/>
      <c r="DD47" s="63"/>
      <c r="DE47" s="63"/>
      <c r="DF47" s="63"/>
      <c r="DG47" s="63"/>
      <c r="DH47" s="63"/>
    </row>
    <row r="48" spans="1:112" s="59" customFormat="1">
      <c r="A48" s="57"/>
      <c r="B48" s="57"/>
      <c r="C48" s="77"/>
      <c r="D48" s="93"/>
      <c r="E48" s="60" t="s">
        <v>94</v>
      </c>
      <c r="F48" s="60"/>
      <c r="G48" s="60"/>
      <c r="H48" s="92" t="s">
        <v>70</v>
      </c>
      <c r="I48" s="57"/>
      <c r="J48" s="57"/>
      <c r="K48" s="353" t="s">
        <v>1031</v>
      </c>
      <c r="L48" s="67" t="s">
        <v>265</v>
      </c>
      <c r="M48" s="63" t="s">
        <v>659</v>
      </c>
      <c r="N48" s="63" t="s">
        <v>659</v>
      </c>
      <c r="O48" s="63" t="s">
        <v>659</v>
      </c>
      <c r="P48" s="63" t="s">
        <v>659</v>
      </c>
      <c r="Q48" s="64" t="s">
        <v>659</v>
      </c>
      <c r="R48" s="64" t="s">
        <v>659</v>
      </c>
      <c r="S48" s="64" t="s">
        <v>659</v>
      </c>
      <c r="T48" s="64" t="s">
        <v>659</v>
      </c>
      <c r="U48" s="64" t="s">
        <v>659</v>
      </c>
      <c r="V48" s="64" t="s">
        <v>659</v>
      </c>
      <c r="W48" s="64" t="s">
        <v>659</v>
      </c>
      <c r="X48" s="64" t="s">
        <v>659</v>
      </c>
      <c r="Y48" s="64" t="s">
        <v>659</v>
      </c>
      <c r="Z48" s="64" t="s">
        <v>659</v>
      </c>
      <c r="AA48" s="64" t="s">
        <v>659</v>
      </c>
      <c r="AB48" s="64" t="s">
        <v>659</v>
      </c>
      <c r="AC48" s="64" t="s">
        <v>659</v>
      </c>
      <c r="AD48" s="64" t="s">
        <v>659</v>
      </c>
      <c r="AE48" s="64" t="s">
        <v>659</v>
      </c>
      <c r="AF48" s="63" t="s">
        <v>659</v>
      </c>
      <c r="AG48" s="63" t="s">
        <v>659</v>
      </c>
      <c r="AH48" s="63" t="s">
        <v>659</v>
      </c>
      <c r="AI48" s="63" t="s">
        <v>659</v>
      </c>
      <c r="AJ48" s="63" t="s">
        <v>659</v>
      </c>
      <c r="AK48" s="63" t="s">
        <v>659</v>
      </c>
      <c r="AL48" s="63" t="s">
        <v>659</v>
      </c>
      <c r="AM48" s="63" t="s">
        <v>659</v>
      </c>
      <c r="AN48" s="63" t="s">
        <v>659</v>
      </c>
      <c r="AO48" s="63" t="s">
        <v>659</v>
      </c>
      <c r="AP48" s="63" t="s">
        <v>659</v>
      </c>
      <c r="AQ48" s="63" t="s">
        <v>659</v>
      </c>
      <c r="AR48" s="63" t="s">
        <v>659</v>
      </c>
      <c r="AS48" s="63" t="s">
        <v>659</v>
      </c>
      <c r="AT48" s="63" t="s">
        <v>659</v>
      </c>
      <c r="AU48" s="63" t="s">
        <v>659</v>
      </c>
      <c r="AV48" s="63" t="s">
        <v>659</v>
      </c>
      <c r="AW48" s="63" t="s">
        <v>659</v>
      </c>
      <c r="AX48" s="63" t="s">
        <v>659</v>
      </c>
      <c r="AY48" s="64" t="s">
        <v>659</v>
      </c>
      <c r="AZ48" s="64" t="s">
        <v>659</v>
      </c>
      <c r="BA48" s="64" t="s">
        <v>659</v>
      </c>
      <c r="BB48" s="64" t="s">
        <v>659</v>
      </c>
      <c r="BC48" s="64" t="s">
        <v>659</v>
      </c>
      <c r="BD48" s="64" t="s">
        <v>659</v>
      </c>
      <c r="BE48" s="64" t="s">
        <v>659</v>
      </c>
      <c r="BF48" s="64" t="s">
        <v>659</v>
      </c>
      <c r="BG48" s="64" t="s">
        <v>659</v>
      </c>
      <c r="BH48" s="64" t="s">
        <v>659</v>
      </c>
      <c r="BI48" s="64" t="s">
        <v>659</v>
      </c>
      <c r="BJ48" s="64" t="s">
        <v>659</v>
      </c>
      <c r="BK48" s="64" t="s">
        <v>659</v>
      </c>
      <c r="BL48" s="64" t="s">
        <v>659</v>
      </c>
      <c r="BM48" s="64" t="s">
        <v>659</v>
      </c>
      <c r="BN48" s="64" t="s">
        <v>659</v>
      </c>
      <c r="BO48" s="64" t="s">
        <v>659</v>
      </c>
      <c r="BP48" s="64" t="s">
        <v>659</v>
      </c>
      <c r="BQ48" s="64" t="s">
        <v>659</v>
      </c>
      <c r="BR48" s="64" t="s">
        <v>659</v>
      </c>
      <c r="BS48" s="64" t="s">
        <v>659</v>
      </c>
      <c r="BT48" s="64" t="s">
        <v>659</v>
      </c>
      <c r="BU48" s="64" t="s">
        <v>659</v>
      </c>
      <c r="BV48" s="64" t="s">
        <v>659</v>
      </c>
      <c r="BW48" s="64" t="s">
        <v>659</v>
      </c>
      <c r="BX48" s="64" t="s">
        <v>659</v>
      </c>
      <c r="BY48" s="64" t="s">
        <v>659</v>
      </c>
      <c r="BZ48" s="64" t="s">
        <v>659</v>
      </c>
      <c r="CA48" s="64" t="s">
        <v>659</v>
      </c>
      <c r="CB48" s="64" t="s">
        <v>659</v>
      </c>
      <c r="CC48" s="64" t="s">
        <v>659</v>
      </c>
      <c r="CD48" s="64" t="s">
        <v>659</v>
      </c>
      <c r="CE48" s="64" t="s">
        <v>659</v>
      </c>
      <c r="CF48" s="64" t="s">
        <v>659</v>
      </c>
      <c r="CG48" s="64" t="s">
        <v>659</v>
      </c>
      <c r="CH48" s="64" t="s">
        <v>659</v>
      </c>
      <c r="CI48" s="64" t="s">
        <v>659</v>
      </c>
      <c r="CJ48" s="64" t="s">
        <v>659</v>
      </c>
      <c r="CK48" s="64" t="s">
        <v>659</v>
      </c>
      <c r="CL48" s="64" t="s">
        <v>659</v>
      </c>
      <c r="CM48" s="64" t="s">
        <v>659</v>
      </c>
      <c r="CN48" s="64" t="s">
        <v>659</v>
      </c>
      <c r="CO48" s="64" t="s">
        <v>659</v>
      </c>
      <c r="CP48" s="64" t="s">
        <v>659</v>
      </c>
      <c r="CQ48" s="64" t="s">
        <v>659</v>
      </c>
      <c r="CR48" s="64" t="s">
        <v>659</v>
      </c>
      <c r="CS48" s="64" t="s">
        <v>659</v>
      </c>
      <c r="CT48" s="64" t="s">
        <v>659</v>
      </c>
      <c r="CU48" s="64" t="s">
        <v>659</v>
      </c>
      <c r="CV48" s="64" t="s">
        <v>659</v>
      </c>
      <c r="CW48" s="64" t="s">
        <v>659</v>
      </c>
      <c r="CX48" s="63" t="s">
        <v>659</v>
      </c>
      <c r="CY48" s="64" t="s">
        <v>659</v>
      </c>
      <c r="CZ48" s="64" t="s">
        <v>659</v>
      </c>
      <c r="DA48" s="64" t="s">
        <v>659</v>
      </c>
      <c r="DB48" s="64"/>
      <c r="DC48" s="64"/>
      <c r="DD48" s="64"/>
      <c r="DE48" s="64"/>
      <c r="DF48" s="64"/>
      <c r="DG48" s="64"/>
      <c r="DH48" s="64"/>
    </row>
    <row r="49" spans="1:112" s="59" customFormat="1">
      <c r="A49" s="57"/>
      <c r="B49" s="57"/>
      <c r="C49" s="77"/>
      <c r="D49" s="93"/>
      <c r="E49" s="60" t="s">
        <v>95</v>
      </c>
      <c r="F49" s="60"/>
      <c r="G49" s="60"/>
      <c r="H49" s="92" t="s">
        <v>96</v>
      </c>
      <c r="I49" s="57"/>
      <c r="J49" s="57"/>
      <c r="K49" s="353" t="s">
        <v>1032</v>
      </c>
      <c r="L49" s="67" t="s">
        <v>266</v>
      </c>
      <c r="M49" s="63" t="s">
        <v>659</v>
      </c>
      <c r="N49" s="63" t="s">
        <v>659</v>
      </c>
      <c r="O49" s="63" t="s">
        <v>659</v>
      </c>
      <c r="P49" s="63" t="s">
        <v>659</v>
      </c>
      <c r="Q49" s="64" t="s">
        <v>659</v>
      </c>
      <c r="R49" s="64" t="s">
        <v>659</v>
      </c>
      <c r="S49" s="64" t="s">
        <v>659</v>
      </c>
      <c r="T49" s="64" t="s">
        <v>659</v>
      </c>
      <c r="U49" s="64" t="s">
        <v>659</v>
      </c>
      <c r="V49" s="64" t="s">
        <v>659</v>
      </c>
      <c r="W49" s="64" t="s">
        <v>659</v>
      </c>
      <c r="X49" s="64" t="s">
        <v>659</v>
      </c>
      <c r="Y49" s="64" t="s">
        <v>659</v>
      </c>
      <c r="Z49" s="64" t="s">
        <v>659</v>
      </c>
      <c r="AA49" s="64" t="s">
        <v>659</v>
      </c>
      <c r="AB49" s="64" t="s">
        <v>659</v>
      </c>
      <c r="AC49" s="64" t="s">
        <v>659</v>
      </c>
      <c r="AD49" s="64" t="s">
        <v>659</v>
      </c>
      <c r="AE49" s="64" t="s">
        <v>659</v>
      </c>
      <c r="AF49" s="63" t="s">
        <v>659</v>
      </c>
      <c r="AG49" s="63" t="s">
        <v>659</v>
      </c>
      <c r="AH49" s="63" t="s">
        <v>659</v>
      </c>
      <c r="AI49" s="63" t="s">
        <v>659</v>
      </c>
      <c r="AJ49" s="63" t="s">
        <v>659</v>
      </c>
      <c r="AK49" s="63" t="s">
        <v>659</v>
      </c>
      <c r="AL49" s="63" t="s">
        <v>659</v>
      </c>
      <c r="AM49" s="63" t="s">
        <v>659</v>
      </c>
      <c r="AN49" s="63" t="s">
        <v>659</v>
      </c>
      <c r="AO49" s="63" t="s">
        <v>659</v>
      </c>
      <c r="AP49" s="63" t="s">
        <v>659</v>
      </c>
      <c r="AQ49" s="63" t="s">
        <v>659</v>
      </c>
      <c r="AR49" s="63" t="s">
        <v>659</v>
      </c>
      <c r="AS49" s="63" t="s">
        <v>659</v>
      </c>
      <c r="AT49" s="63" t="s">
        <v>659</v>
      </c>
      <c r="AU49" s="63" t="s">
        <v>659</v>
      </c>
      <c r="AV49" s="63" t="s">
        <v>659</v>
      </c>
      <c r="AW49" s="63" t="s">
        <v>659</v>
      </c>
      <c r="AX49" s="63" t="s">
        <v>659</v>
      </c>
      <c r="AY49" s="64" t="s">
        <v>659</v>
      </c>
      <c r="AZ49" s="64" t="s">
        <v>659</v>
      </c>
      <c r="BA49" s="64" t="s">
        <v>659</v>
      </c>
      <c r="BB49" s="64" t="s">
        <v>659</v>
      </c>
      <c r="BC49" s="64" t="s">
        <v>659</v>
      </c>
      <c r="BD49" s="64" t="s">
        <v>659</v>
      </c>
      <c r="BE49" s="64" t="s">
        <v>659</v>
      </c>
      <c r="BF49" s="64" t="s">
        <v>659</v>
      </c>
      <c r="BG49" s="64" t="s">
        <v>659</v>
      </c>
      <c r="BH49" s="64" t="s">
        <v>659</v>
      </c>
      <c r="BI49" s="64" t="s">
        <v>659</v>
      </c>
      <c r="BJ49" s="64" t="s">
        <v>659</v>
      </c>
      <c r="BK49" s="64" t="s">
        <v>659</v>
      </c>
      <c r="BL49" s="64" t="s">
        <v>659</v>
      </c>
      <c r="BM49" s="64" t="s">
        <v>659</v>
      </c>
      <c r="BN49" s="64" t="s">
        <v>659</v>
      </c>
      <c r="BO49" s="64" t="s">
        <v>659</v>
      </c>
      <c r="BP49" s="64" t="s">
        <v>659</v>
      </c>
      <c r="BQ49" s="64" t="s">
        <v>659</v>
      </c>
      <c r="BR49" s="64" t="s">
        <v>659</v>
      </c>
      <c r="BS49" s="64" t="s">
        <v>659</v>
      </c>
      <c r="BT49" s="64" t="s">
        <v>659</v>
      </c>
      <c r="BU49" s="64" t="s">
        <v>659</v>
      </c>
      <c r="BV49" s="64" t="s">
        <v>659</v>
      </c>
      <c r="BW49" s="64" t="s">
        <v>659</v>
      </c>
      <c r="BX49" s="64" t="s">
        <v>659</v>
      </c>
      <c r="BY49" s="64" t="s">
        <v>659</v>
      </c>
      <c r="BZ49" s="64" t="s">
        <v>659</v>
      </c>
      <c r="CA49" s="64" t="s">
        <v>659</v>
      </c>
      <c r="CB49" s="64" t="s">
        <v>659</v>
      </c>
      <c r="CC49" s="64" t="s">
        <v>659</v>
      </c>
      <c r="CD49" s="64" t="s">
        <v>659</v>
      </c>
      <c r="CE49" s="64" t="s">
        <v>659</v>
      </c>
      <c r="CF49" s="64" t="s">
        <v>659</v>
      </c>
      <c r="CG49" s="64" t="s">
        <v>659</v>
      </c>
      <c r="CH49" s="64" t="s">
        <v>659</v>
      </c>
      <c r="CI49" s="64" t="s">
        <v>659</v>
      </c>
      <c r="CJ49" s="64" t="s">
        <v>659</v>
      </c>
      <c r="CK49" s="64" t="s">
        <v>659</v>
      </c>
      <c r="CL49" s="64" t="s">
        <v>659</v>
      </c>
      <c r="CM49" s="64" t="s">
        <v>659</v>
      </c>
      <c r="CN49" s="64" t="s">
        <v>659</v>
      </c>
      <c r="CO49" s="64" t="s">
        <v>659</v>
      </c>
      <c r="CP49" s="64" t="s">
        <v>659</v>
      </c>
      <c r="CQ49" s="64" t="s">
        <v>659</v>
      </c>
      <c r="CR49" s="64" t="s">
        <v>659</v>
      </c>
      <c r="CS49" s="64" t="s">
        <v>659</v>
      </c>
      <c r="CT49" s="64" t="s">
        <v>659</v>
      </c>
      <c r="CU49" s="64" t="s">
        <v>659</v>
      </c>
      <c r="CV49" s="64" t="s">
        <v>659</v>
      </c>
      <c r="CW49" s="64" t="s">
        <v>659</v>
      </c>
      <c r="CX49" s="63" t="s">
        <v>659</v>
      </c>
      <c r="CY49" s="64" t="s">
        <v>659</v>
      </c>
      <c r="CZ49" s="64" t="s">
        <v>659</v>
      </c>
      <c r="DA49" s="64" t="s">
        <v>659</v>
      </c>
      <c r="DB49" s="64"/>
      <c r="DC49" s="64"/>
      <c r="DD49" s="64"/>
      <c r="DE49" s="64"/>
      <c r="DF49" s="64"/>
      <c r="DG49" s="64"/>
      <c r="DH49" s="64"/>
    </row>
    <row r="50" spans="1:112" s="59" customFormat="1">
      <c r="A50" s="57"/>
      <c r="B50" s="57"/>
      <c r="C50" s="77"/>
      <c r="D50" s="91" t="s">
        <v>97</v>
      </c>
      <c r="E50" s="60" t="s">
        <v>50</v>
      </c>
      <c r="F50" s="60"/>
      <c r="G50" s="60"/>
      <c r="H50" s="92" t="s">
        <v>51</v>
      </c>
      <c r="I50" s="57"/>
      <c r="J50" s="57"/>
      <c r="K50" s="353" t="s">
        <v>1033</v>
      </c>
      <c r="L50" s="67" t="s">
        <v>267</v>
      </c>
      <c r="M50" s="63" t="s">
        <v>347</v>
      </c>
      <c r="N50" s="63" t="s">
        <v>347</v>
      </c>
      <c r="O50" s="63" t="s">
        <v>347</v>
      </c>
      <c r="P50" s="63" t="s">
        <v>347</v>
      </c>
      <c r="Q50" s="64" t="s">
        <v>347</v>
      </c>
      <c r="R50" s="64" t="s">
        <v>347</v>
      </c>
      <c r="S50" s="64" t="s">
        <v>347</v>
      </c>
      <c r="T50" s="64" t="s">
        <v>347</v>
      </c>
      <c r="U50" s="64" t="s">
        <v>347</v>
      </c>
      <c r="V50" s="64" t="s">
        <v>347</v>
      </c>
      <c r="W50" s="64" t="s">
        <v>347</v>
      </c>
      <c r="X50" s="64" t="s">
        <v>347</v>
      </c>
      <c r="Y50" s="64" t="s">
        <v>347</v>
      </c>
      <c r="Z50" s="64" t="s">
        <v>347</v>
      </c>
      <c r="AA50" s="64" t="s">
        <v>347</v>
      </c>
      <c r="AB50" s="64" t="s">
        <v>347</v>
      </c>
      <c r="AC50" s="64" t="s">
        <v>347</v>
      </c>
      <c r="AD50" s="64" t="s">
        <v>347</v>
      </c>
      <c r="AE50" s="64" t="s">
        <v>347</v>
      </c>
      <c r="AF50" s="63" t="s">
        <v>347</v>
      </c>
      <c r="AG50" s="63" t="s">
        <v>347</v>
      </c>
      <c r="AH50" s="63" t="s">
        <v>347</v>
      </c>
      <c r="AI50" s="63" t="s">
        <v>347</v>
      </c>
      <c r="AJ50" s="63" t="s">
        <v>347</v>
      </c>
      <c r="AK50" s="63" t="s">
        <v>347</v>
      </c>
      <c r="AL50" s="63" t="s">
        <v>347</v>
      </c>
      <c r="AM50" s="63" t="s">
        <v>347</v>
      </c>
      <c r="AN50" s="63" t="s">
        <v>347</v>
      </c>
      <c r="AO50" s="63" t="s">
        <v>347</v>
      </c>
      <c r="AP50" s="63" t="s">
        <v>347</v>
      </c>
      <c r="AQ50" s="63" t="s">
        <v>347</v>
      </c>
      <c r="AR50" s="63" t="s">
        <v>347</v>
      </c>
      <c r="AS50" s="63" t="s">
        <v>347</v>
      </c>
      <c r="AT50" s="63" t="s">
        <v>347</v>
      </c>
      <c r="AU50" s="63" t="s">
        <v>347</v>
      </c>
      <c r="AV50" s="63" t="s">
        <v>347</v>
      </c>
      <c r="AW50" s="63" t="s">
        <v>347</v>
      </c>
      <c r="AX50" s="63" t="s">
        <v>347</v>
      </c>
      <c r="AY50" s="64" t="s">
        <v>347</v>
      </c>
      <c r="AZ50" s="64" t="s">
        <v>347</v>
      </c>
      <c r="BA50" s="64" t="s">
        <v>347</v>
      </c>
      <c r="BB50" s="64" t="s">
        <v>347</v>
      </c>
      <c r="BC50" s="64" t="s">
        <v>347</v>
      </c>
      <c r="BD50" s="64" t="s">
        <v>347</v>
      </c>
      <c r="BE50" s="64" t="s">
        <v>347</v>
      </c>
      <c r="BF50" s="64" t="s">
        <v>347</v>
      </c>
      <c r="BG50" s="64" t="s">
        <v>347</v>
      </c>
      <c r="BH50" s="64" t="s">
        <v>347</v>
      </c>
      <c r="BI50" s="64" t="s">
        <v>347</v>
      </c>
      <c r="BJ50" s="64" t="s">
        <v>347</v>
      </c>
      <c r="BK50" s="64" t="s">
        <v>347</v>
      </c>
      <c r="BL50" s="64" t="s">
        <v>347</v>
      </c>
      <c r="BM50" s="64" t="s">
        <v>347</v>
      </c>
      <c r="BN50" s="64" t="s">
        <v>347</v>
      </c>
      <c r="BO50" s="64" t="s">
        <v>347</v>
      </c>
      <c r="BP50" s="64" t="s">
        <v>347</v>
      </c>
      <c r="BQ50" s="64" t="s">
        <v>347</v>
      </c>
      <c r="BR50" s="64" t="s">
        <v>347</v>
      </c>
      <c r="BS50" s="64" t="s">
        <v>347</v>
      </c>
      <c r="BT50" s="64" t="s">
        <v>347</v>
      </c>
      <c r="BU50" s="64" t="s">
        <v>347</v>
      </c>
      <c r="BV50" s="64" t="s">
        <v>347</v>
      </c>
      <c r="BW50" s="64" t="s">
        <v>347</v>
      </c>
      <c r="BX50" s="64" t="s">
        <v>347</v>
      </c>
      <c r="BY50" s="64" t="s">
        <v>347</v>
      </c>
      <c r="BZ50" s="64" t="s">
        <v>347</v>
      </c>
      <c r="CA50" s="64" t="s">
        <v>347</v>
      </c>
      <c r="CB50" s="64" t="s">
        <v>347</v>
      </c>
      <c r="CC50" s="64" t="s">
        <v>347</v>
      </c>
      <c r="CD50" s="64" t="s">
        <v>347</v>
      </c>
      <c r="CE50" s="64" t="s">
        <v>347</v>
      </c>
      <c r="CF50" s="64" t="s">
        <v>347</v>
      </c>
      <c r="CG50" s="64" t="s">
        <v>347</v>
      </c>
      <c r="CH50" s="64" t="s">
        <v>347</v>
      </c>
      <c r="CI50" s="64" t="s">
        <v>347</v>
      </c>
      <c r="CJ50" s="64" t="s">
        <v>347</v>
      </c>
      <c r="CK50" s="64" t="s">
        <v>347</v>
      </c>
      <c r="CL50" s="64" t="s">
        <v>347</v>
      </c>
      <c r="CM50" s="64" t="s">
        <v>347</v>
      </c>
      <c r="CN50" s="64" t="s">
        <v>347</v>
      </c>
      <c r="CO50" s="64" t="s">
        <v>347</v>
      </c>
      <c r="CP50" s="64" t="s">
        <v>347</v>
      </c>
      <c r="CQ50" s="64" t="s">
        <v>347</v>
      </c>
      <c r="CR50" s="64" t="s">
        <v>347</v>
      </c>
      <c r="CS50" s="64" t="s">
        <v>347</v>
      </c>
      <c r="CT50" s="64" t="s">
        <v>347</v>
      </c>
      <c r="CU50" s="64" t="s">
        <v>1437</v>
      </c>
      <c r="CV50" s="64" t="s">
        <v>347</v>
      </c>
      <c r="CW50" s="64" t="s">
        <v>347</v>
      </c>
      <c r="CX50" s="63" t="s">
        <v>347</v>
      </c>
      <c r="CY50" s="64" t="s">
        <v>347</v>
      </c>
      <c r="CZ50" s="64" t="s">
        <v>347</v>
      </c>
      <c r="DA50" s="64" t="s">
        <v>347</v>
      </c>
      <c r="DB50" s="64"/>
      <c r="DC50" s="64"/>
      <c r="DD50" s="64"/>
      <c r="DE50" s="64"/>
      <c r="DF50" s="64"/>
      <c r="DG50" s="64"/>
      <c r="DH50" s="64"/>
    </row>
    <row r="51" spans="1:112" s="59" customFormat="1">
      <c r="A51" s="57"/>
      <c r="B51" s="57"/>
      <c r="C51" s="77"/>
      <c r="D51" s="93" t="s">
        <v>98</v>
      </c>
      <c r="E51" s="60" t="s">
        <v>99</v>
      </c>
      <c r="F51" s="60"/>
      <c r="G51" s="60"/>
      <c r="H51" s="106" t="s">
        <v>96</v>
      </c>
      <c r="I51" s="57"/>
      <c r="J51" s="57"/>
      <c r="K51" s="353" t="s">
        <v>1034</v>
      </c>
      <c r="L51" s="67" t="s">
        <v>268</v>
      </c>
      <c r="M51" s="63" t="s">
        <v>659</v>
      </c>
      <c r="N51" s="63" t="s">
        <v>659</v>
      </c>
      <c r="O51" s="63" t="s">
        <v>659</v>
      </c>
      <c r="P51" s="63" t="s">
        <v>659</v>
      </c>
      <c r="Q51" s="64" t="s">
        <v>659</v>
      </c>
      <c r="R51" s="64" t="s">
        <v>659</v>
      </c>
      <c r="S51" s="64" t="s">
        <v>659</v>
      </c>
      <c r="T51" s="64" t="s">
        <v>659</v>
      </c>
      <c r="U51" s="64" t="s">
        <v>659</v>
      </c>
      <c r="V51" s="64" t="s">
        <v>659</v>
      </c>
      <c r="W51" s="64" t="s">
        <v>659</v>
      </c>
      <c r="X51" s="64" t="s">
        <v>659</v>
      </c>
      <c r="Y51" s="64" t="s">
        <v>659</v>
      </c>
      <c r="Z51" s="64" t="s">
        <v>659</v>
      </c>
      <c r="AA51" s="64" t="s">
        <v>659</v>
      </c>
      <c r="AB51" s="64" t="s">
        <v>659</v>
      </c>
      <c r="AC51" s="64" t="s">
        <v>659</v>
      </c>
      <c r="AD51" s="64" t="s">
        <v>659</v>
      </c>
      <c r="AE51" s="64" t="s">
        <v>659</v>
      </c>
      <c r="AF51" s="63" t="s">
        <v>659</v>
      </c>
      <c r="AG51" s="63" t="s">
        <v>659</v>
      </c>
      <c r="AH51" s="63" t="s">
        <v>659</v>
      </c>
      <c r="AI51" s="63" t="s">
        <v>659</v>
      </c>
      <c r="AJ51" s="63" t="s">
        <v>659</v>
      </c>
      <c r="AK51" s="63" t="s">
        <v>659</v>
      </c>
      <c r="AL51" s="63" t="s">
        <v>659</v>
      </c>
      <c r="AM51" s="63" t="s">
        <v>659</v>
      </c>
      <c r="AN51" s="63" t="s">
        <v>659</v>
      </c>
      <c r="AO51" s="63" t="s">
        <v>659</v>
      </c>
      <c r="AP51" s="63" t="s">
        <v>659</v>
      </c>
      <c r="AQ51" s="63" t="s">
        <v>659</v>
      </c>
      <c r="AR51" s="63" t="s">
        <v>659</v>
      </c>
      <c r="AS51" s="63" t="s">
        <v>659</v>
      </c>
      <c r="AT51" s="63" t="s">
        <v>659</v>
      </c>
      <c r="AU51" s="63" t="s">
        <v>659</v>
      </c>
      <c r="AV51" s="63" t="s">
        <v>659</v>
      </c>
      <c r="AW51" s="63" t="s">
        <v>659</v>
      </c>
      <c r="AX51" s="63" t="s">
        <v>659</v>
      </c>
      <c r="AY51" s="64" t="s">
        <v>659</v>
      </c>
      <c r="AZ51" s="64" t="s">
        <v>659</v>
      </c>
      <c r="BA51" s="64" t="s">
        <v>659</v>
      </c>
      <c r="BB51" s="64" t="s">
        <v>659</v>
      </c>
      <c r="BC51" s="64" t="s">
        <v>659</v>
      </c>
      <c r="BD51" s="64" t="s">
        <v>659</v>
      </c>
      <c r="BE51" s="64" t="s">
        <v>659</v>
      </c>
      <c r="BF51" s="64" t="s">
        <v>659</v>
      </c>
      <c r="BG51" s="64" t="s">
        <v>659</v>
      </c>
      <c r="BH51" s="64" t="s">
        <v>659</v>
      </c>
      <c r="BI51" s="64" t="s">
        <v>659</v>
      </c>
      <c r="BJ51" s="64" t="s">
        <v>659</v>
      </c>
      <c r="BK51" s="64" t="s">
        <v>659</v>
      </c>
      <c r="BL51" s="64" t="s">
        <v>659</v>
      </c>
      <c r="BM51" s="64" t="s">
        <v>659</v>
      </c>
      <c r="BN51" s="64" t="s">
        <v>659</v>
      </c>
      <c r="BO51" s="64" t="s">
        <v>659</v>
      </c>
      <c r="BP51" s="64" t="s">
        <v>659</v>
      </c>
      <c r="BQ51" s="64" t="s">
        <v>659</v>
      </c>
      <c r="BR51" s="64" t="s">
        <v>659</v>
      </c>
      <c r="BS51" s="64" t="s">
        <v>659</v>
      </c>
      <c r="BT51" s="64" t="s">
        <v>659</v>
      </c>
      <c r="BU51" s="64" t="s">
        <v>659</v>
      </c>
      <c r="BV51" s="64" t="s">
        <v>659</v>
      </c>
      <c r="BW51" s="64" t="s">
        <v>659</v>
      </c>
      <c r="BX51" s="64" t="s">
        <v>659</v>
      </c>
      <c r="BY51" s="64" t="s">
        <v>659</v>
      </c>
      <c r="BZ51" s="64" t="s">
        <v>659</v>
      </c>
      <c r="CA51" s="64" t="s">
        <v>659</v>
      </c>
      <c r="CB51" s="64" t="s">
        <v>659</v>
      </c>
      <c r="CC51" s="64" t="s">
        <v>659</v>
      </c>
      <c r="CD51" s="64" t="s">
        <v>659</v>
      </c>
      <c r="CE51" s="64" t="s">
        <v>659</v>
      </c>
      <c r="CF51" s="64" t="s">
        <v>659</v>
      </c>
      <c r="CG51" s="64" t="s">
        <v>659</v>
      </c>
      <c r="CH51" s="64" t="s">
        <v>659</v>
      </c>
      <c r="CI51" s="64" t="s">
        <v>659</v>
      </c>
      <c r="CJ51" s="64" t="s">
        <v>659</v>
      </c>
      <c r="CK51" s="64" t="s">
        <v>659</v>
      </c>
      <c r="CL51" s="64" t="s">
        <v>659</v>
      </c>
      <c r="CM51" s="64" t="s">
        <v>659</v>
      </c>
      <c r="CN51" s="64" t="s">
        <v>659</v>
      </c>
      <c r="CO51" s="64" t="s">
        <v>659</v>
      </c>
      <c r="CP51" s="64" t="s">
        <v>659</v>
      </c>
      <c r="CQ51" s="64" t="s">
        <v>659</v>
      </c>
      <c r="CR51" s="64" t="s">
        <v>659</v>
      </c>
      <c r="CS51" s="64" t="s">
        <v>659</v>
      </c>
      <c r="CT51" s="64" t="s">
        <v>659</v>
      </c>
      <c r="CU51" s="64" t="s">
        <v>659</v>
      </c>
      <c r="CV51" s="64" t="s">
        <v>659</v>
      </c>
      <c r="CW51" s="64" t="s">
        <v>659</v>
      </c>
      <c r="CX51" s="63" t="s">
        <v>659</v>
      </c>
      <c r="CY51" s="64" t="s">
        <v>659</v>
      </c>
      <c r="CZ51" s="64" t="s">
        <v>659</v>
      </c>
      <c r="DA51" s="64" t="s">
        <v>659</v>
      </c>
      <c r="DB51" s="64"/>
      <c r="DC51" s="64"/>
      <c r="DD51" s="64"/>
      <c r="DE51" s="64"/>
      <c r="DF51" s="64"/>
      <c r="DG51" s="64"/>
      <c r="DH51" s="64"/>
    </row>
    <row r="52" spans="1:112" s="59" customFormat="1">
      <c r="A52" s="57"/>
      <c r="B52" s="57"/>
      <c r="C52" s="77"/>
      <c r="D52" s="91"/>
      <c r="E52" s="60" t="s">
        <v>43</v>
      </c>
      <c r="F52" s="60"/>
      <c r="G52" s="60"/>
      <c r="H52" s="92" t="s">
        <v>100</v>
      </c>
      <c r="I52" s="57"/>
      <c r="J52" s="57"/>
      <c r="K52" s="353" t="s">
        <v>1035</v>
      </c>
      <c r="L52" s="67" t="s">
        <v>353</v>
      </c>
      <c r="M52" s="63" t="s">
        <v>354</v>
      </c>
      <c r="N52" s="63" t="s">
        <v>354</v>
      </c>
      <c r="O52" s="63" t="s">
        <v>354</v>
      </c>
      <c r="P52" s="63" t="s">
        <v>354</v>
      </c>
      <c r="Q52" s="64" t="s">
        <v>354</v>
      </c>
      <c r="R52" s="64" t="s">
        <v>354</v>
      </c>
      <c r="S52" s="64" t="s">
        <v>354</v>
      </c>
      <c r="T52" s="64" t="s">
        <v>354</v>
      </c>
      <c r="U52" s="64" t="s">
        <v>354</v>
      </c>
      <c r="V52" s="64" t="s">
        <v>354</v>
      </c>
      <c r="W52" s="64" t="s">
        <v>354</v>
      </c>
      <c r="X52" s="64" t="s">
        <v>354</v>
      </c>
      <c r="Y52" s="64" t="s">
        <v>354</v>
      </c>
      <c r="Z52" s="64" t="s">
        <v>354</v>
      </c>
      <c r="AA52" s="64" t="s">
        <v>354</v>
      </c>
      <c r="AB52" s="64" t="s">
        <v>354</v>
      </c>
      <c r="AC52" s="64" t="s">
        <v>354</v>
      </c>
      <c r="AD52" s="64" t="s">
        <v>354</v>
      </c>
      <c r="AE52" s="64" t="s">
        <v>354</v>
      </c>
      <c r="AF52" s="63" t="s">
        <v>492</v>
      </c>
      <c r="AG52" s="63" t="s">
        <v>492</v>
      </c>
      <c r="AH52" s="63" t="s">
        <v>492</v>
      </c>
      <c r="AI52" s="63" t="s">
        <v>492</v>
      </c>
      <c r="AJ52" s="63" t="s">
        <v>492</v>
      </c>
      <c r="AK52" s="63" t="s">
        <v>664</v>
      </c>
      <c r="AL52" s="63" t="s">
        <v>664</v>
      </c>
      <c r="AM52" s="63" t="s">
        <v>664</v>
      </c>
      <c r="AN52" s="63" t="s">
        <v>664</v>
      </c>
      <c r="AO52" s="63" t="s">
        <v>664</v>
      </c>
      <c r="AP52" s="63" t="s">
        <v>664</v>
      </c>
      <c r="AQ52" s="63" t="s">
        <v>664</v>
      </c>
      <c r="AR52" s="63" t="s">
        <v>664</v>
      </c>
      <c r="AS52" s="63" t="s">
        <v>664</v>
      </c>
      <c r="AT52" s="63" t="s">
        <v>664</v>
      </c>
      <c r="AU52" s="63" t="s">
        <v>664</v>
      </c>
      <c r="AV52" s="63" t="s">
        <v>664</v>
      </c>
      <c r="AW52" s="63" t="s">
        <v>664</v>
      </c>
      <c r="AX52" s="63" t="s">
        <v>664</v>
      </c>
      <c r="AY52" s="64" t="s">
        <v>354</v>
      </c>
      <c r="AZ52" s="64" t="s">
        <v>354</v>
      </c>
      <c r="BA52" s="64" t="s">
        <v>354</v>
      </c>
      <c r="BB52" s="64" t="s">
        <v>354</v>
      </c>
      <c r="BC52" s="64" t="s">
        <v>354</v>
      </c>
      <c r="BD52" s="64" t="s">
        <v>354</v>
      </c>
      <c r="BE52" s="64" t="s">
        <v>354</v>
      </c>
      <c r="BF52" s="64" t="s">
        <v>354</v>
      </c>
      <c r="BG52" s="64" t="s">
        <v>354</v>
      </c>
      <c r="BH52" s="64" t="s">
        <v>354</v>
      </c>
      <c r="BI52" s="64" t="s">
        <v>354</v>
      </c>
      <c r="BJ52" s="64" t="s">
        <v>354</v>
      </c>
      <c r="BK52" s="64" t="s">
        <v>354</v>
      </c>
      <c r="BL52" s="64" t="s">
        <v>354</v>
      </c>
      <c r="BM52" s="64" t="s">
        <v>354</v>
      </c>
      <c r="BN52" s="64" t="s">
        <v>354</v>
      </c>
      <c r="BO52" s="64" t="s">
        <v>354</v>
      </c>
      <c r="BP52" s="64" t="s">
        <v>354</v>
      </c>
      <c r="BQ52" s="64" t="s">
        <v>354</v>
      </c>
      <c r="BR52" s="64" t="s">
        <v>354</v>
      </c>
      <c r="BS52" s="64" t="s">
        <v>354</v>
      </c>
      <c r="BT52" s="64" t="s">
        <v>354</v>
      </c>
      <c r="BU52" s="64" t="s">
        <v>354</v>
      </c>
      <c r="BV52" s="64" t="s">
        <v>354</v>
      </c>
      <c r="BW52" s="64" t="s">
        <v>354</v>
      </c>
      <c r="BX52" s="64"/>
      <c r="BY52" s="64"/>
      <c r="BZ52" s="64" t="s">
        <v>354</v>
      </c>
      <c r="CA52" s="64" t="s">
        <v>354</v>
      </c>
      <c r="CB52" s="64" t="s">
        <v>354</v>
      </c>
      <c r="CC52" s="64"/>
      <c r="CD52" s="64"/>
      <c r="CE52" s="64"/>
      <c r="CF52" s="64" t="s">
        <v>354</v>
      </c>
      <c r="CG52" s="64" t="s">
        <v>354</v>
      </c>
      <c r="CH52" s="64" t="s">
        <v>354</v>
      </c>
      <c r="CI52" s="64" t="s">
        <v>354</v>
      </c>
      <c r="CJ52" s="64" t="s">
        <v>354</v>
      </c>
      <c r="CK52" s="64" t="s">
        <v>354</v>
      </c>
      <c r="CL52" s="64" t="s">
        <v>354</v>
      </c>
      <c r="CM52" s="64" t="s">
        <v>354</v>
      </c>
      <c r="CN52" s="64" t="s">
        <v>354</v>
      </c>
      <c r="CO52" s="64" t="s">
        <v>354</v>
      </c>
      <c r="CP52" s="64" t="s">
        <v>354</v>
      </c>
      <c r="CQ52" s="64" t="s">
        <v>354</v>
      </c>
      <c r="CR52" s="64" t="s">
        <v>354</v>
      </c>
      <c r="CS52" s="64" t="s">
        <v>354</v>
      </c>
      <c r="CT52" s="64" t="s">
        <v>354</v>
      </c>
      <c r="CU52" s="64" t="s">
        <v>664</v>
      </c>
      <c r="CV52" s="64" t="s">
        <v>664</v>
      </c>
      <c r="CW52" s="64" t="s">
        <v>664</v>
      </c>
      <c r="CX52" s="63" t="s">
        <v>492</v>
      </c>
      <c r="CY52" s="64" t="s">
        <v>354</v>
      </c>
      <c r="CZ52" s="64" t="s">
        <v>354</v>
      </c>
      <c r="DA52" s="64" t="s">
        <v>354</v>
      </c>
      <c r="DB52" s="64"/>
      <c r="DC52" s="64"/>
      <c r="DD52" s="64"/>
      <c r="DE52" s="64"/>
      <c r="DF52" s="64"/>
      <c r="DG52" s="64"/>
      <c r="DH52" s="64"/>
    </row>
    <row r="53" spans="1:112" s="59" customFormat="1">
      <c r="A53" s="57"/>
      <c r="B53" s="57"/>
      <c r="C53" s="77"/>
      <c r="D53" s="93" t="s">
        <v>101</v>
      </c>
      <c r="E53" s="60" t="s">
        <v>45</v>
      </c>
      <c r="F53" s="60"/>
      <c r="G53" s="60"/>
      <c r="H53" s="92" t="s">
        <v>51</v>
      </c>
      <c r="I53" s="57"/>
      <c r="J53" s="57"/>
      <c r="K53" s="353" t="s">
        <v>1036</v>
      </c>
      <c r="L53" s="67" t="s">
        <v>269</v>
      </c>
      <c r="M53" s="63" t="s">
        <v>347</v>
      </c>
      <c r="N53" s="63" t="s">
        <v>347</v>
      </c>
      <c r="O53" s="63" t="s">
        <v>347</v>
      </c>
      <c r="P53" s="63" t="s">
        <v>347</v>
      </c>
      <c r="Q53" s="64" t="s">
        <v>347</v>
      </c>
      <c r="R53" s="64" t="s">
        <v>347</v>
      </c>
      <c r="S53" s="64" t="s">
        <v>347</v>
      </c>
      <c r="T53" s="64" t="s">
        <v>347</v>
      </c>
      <c r="U53" s="64" t="s">
        <v>347</v>
      </c>
      <c r="V53" s="64" t="s">
        <v>347</v>
      </c>
      <c r="W53" s="64" t="s">
        <v>347</v>
      </c>
      <c r="X53" s="64" t="s">
        <v>347</v>
      </c>
      <c r="Y53" s="64" t="s">
        <v>347</v>
      </c>
      <c r="Z53" s="64" t="s">
        <v>347</v>
      </c>
      <c r="AA53" s="64" t="s">
        <v>347</v>
      </c>
      <c r="AB53" s="64" t="s">
        <v>347</v>
      </c>
      <c r="AC53" s="64" t="s">
        <v>347</v>
      </c>
      <c r="AD53" s="64" t="s">
        <v>347</v>
      </c>
      <c r="AE53" s="64" t="s">
        <v>347</v>
      </c>
      <c r="AF53" s="63" t="s">
        <v>347</v>
      </c>
      <c r="AG53" s="63" t="s">
        <v>347</v>
      </c>
      <c r="AH53" s="63" t="s">
        <v>347</v>
      </c>
      <c r="AI53" s="63" t="s">
        <v>347</v>
      </c>
      <c r="AJ53" s="63" t="s">
        <v>347</v>
      </c>
      <c r="AK53" s="63" t="s">
        <v>347</v>
      </c>
      <c r="AL53" s="63" t="s">
        <v>347</v>
      </c>
      <c r="AM53" s="63" t="s">
        <v>347</v>
      </c>
      <c r="AN53" s="63" t="s">
        <v>347</v>
      </c>
      <c r="AO53" s="63" t="s">
        <v>347</v>
      </c>
      <c r="AP53" s="63" t="s">
        <v>347</v>
      </c>
      <c r="AQ53" s="63" t="s">
        <v>347</v>
      </c>
      <c r="AR53" s="63" t="s">
        <v>347</v>
      </c>
      <c r="AS53" s="63" t="s">
        <v>347</v>
      </c>
      <c r="AT53" s="63" t="s">
        <v>347</v>
      </c>
      <c r="AU53" s="63" t="s">
        <v>347</v>
      </c>
      <c r="AV53" s="63" t="s">
        <v>347</v>
      </c>
      <c r="AW53" s="63" t="s">
        <v>347</v>
      </c>
      <c r="AX53" s="63" t="s">
        <v>347</v>
      </c>
      <c r="AY53" s="64" t="s">
        <v>347</v>
      </c>
      <c r="AZ53" s="64" t="s">
        <v>347</v>
      </c>
      <c r="BA53" s="64" t="s">
        <v>347</v>
      </c>
      <c r="BB53" s="64" t="s">
        <v>347</v>
      </c>
      <c r="BC53" s="64" t="s">
        <v>347</v>
      </c>
      <c r="BD53" s="64" t="s">
        <v>347</v>
      </c>
      <c r="BE53" s="64" t="s">
        <v>347</v>
      </c>
      <c r="BF53" s="64" t="s">
        <v>347</v>
      </c>
      <c r="BG53" s="64" t="s">
        <v>347</v>
      </c>
      <c r="BH53" s="64" t="s">
        <v>347</v>
      </c>
      <c r="BI53" s="64" t="s">
        <v>347</v>
      </c>
      <c r="BJ53" s="64" t="s">
        <v>347</v>
      </c>
      <c r="BK53" s="64" t="s">
        <v>347</v>
      </c>
      <c r="BL53" s="64" t="s">
        <v>347</v>
      </c>
      <c r="BM53" s="64" t="s">
        <v>347</v>
      </c>
      <c r="BN53" s="64" t="s">
        <v>347</v>
      </c>
      <c r="BO53" s="64" t="s">
        <v>347</v>
      </c>
      <c r="BP53" s="64" t="s">
        <v>347</v>
      </c>
      <c r="BQ53" s="64" t="s">
        <v>347</v>
      </c>
      <c r="BR53" s="64" t="s">
        <v>347</v>
      </c>
      <c r="BS53" s="64" t="s">
        <v>347</v>
      </c>
      <c r="BT53" s="64" t="s">
        <v>347</v>
      </c>
      <c r="BU53" s="64" t="s">
        <v>347</v>
      </c>
      <c r="BV53" s="64" t="s">
        <v>347</v>
      </c>
      <c r="BW53" s="64" t="s">
        <v>347</v>
      </c>
      <c r="BX53" s="64" t="s">
        <v>347</v>
      </c>
      <c r="BY53" s="64" t="s">
        <v>347</v>
      </c>
      <c r="BZ53" s="64" t="s">
        <v>347</v>
      </c>
      <c r="CA53" s="64" t="s">
        <v>347</v>
      </c>
      <c r="CB53" s="64" t="s">
        <v>347</v>
      </c>
      <c r="CC53" s="64" t="s">
        <v>347</v>
      </c>
      <c r="CD53" s="64" t="s">
        <v>347</v>
      </c>
      <c r="CE53" s="64" t="s">
        <v>347</v>
      </c>
      <c r="CF53" s="64" t="s">
        <v>347</v>
      </c>
      <c r="CG53" s="64" t="s">
        <v>347</v>
      </c>
      <c r="CH53" s="64" t="s">
        <v>347</v>
      </c>
      <c r="CI53" s="64" t="s">
        <v>347</v>
      </c>
      <c r="CJ53" s="64" t="s">
        <v>347</v>
      </c>
      <c r="CK53" s="64" t="s">
        <v>347</v>
      </c>
      <c r="CL53" s="64" t="s">
        <v>347</v>
      </c>
      <c r="CM53" s="64" t="s">
        <v>347</v>
      </c>
      <c r="CN53" s="64" t="s">
        <v>347</v>
      </c>
      <c r="CO53" s="64" t="s">
        <v>347</v>
      </c>
      <c r="CP53" s="64" t="s">
        <v>347</v>
      </c>
      <c r="CQ53" s="64" t="s">
        <v>347</v>
      </c>
      <c r="CR53" s="64" t="s">
        <v>347</v>
      </c>
      <c r="CS53" s="64" t="s">
        <v>347</v>
      </c>
      <c r="CT53" s="64" t="s">
        <v>347</v>
      </c>
      <c r="CU53" s="64" t="s">
        <v>1437</v>
      </c>
      <c r="CV53" s="64" t="s">
        <v>347</v>
      </c>
      <c r="CW53" s="64" t="s">
        <v>347</v>
      </c>
      <c r="CX53" s="63" t="s">
        <v>347</v>
      </c>
      <c r="CY53" s="64" t="s">
        <v>347</v>
      </c>
      <c r="CZ53" s="64" t="s">
        <v>347</v>
      </c>
      <c r="DA53" s="64" t="s">
        <v>347</v>
      </c>
      <c r="DB53" s="64"/>
      <c r="DC53" s="64"/>
      <c r="DD53" s="64"/>
      <c r="DE53" s="64"/>
      <c r="DF53" s="64"/>
      <c r="DG53" s="64"/>
      <c r="DH53" s="64"/>
    </row>
    <row r="54" spans="1:112" s="59" customFormat="1" ht="12.75" thickBot="1">
      <c r="A54" s="57"/>
      <c r="B54" s="57"/>
      <c r="C54" s="82"/>
      <c r="D54" s="107"/>
      <c r="E54" s="108" t="s">
        <v>102</v>
      </c>
      <c r="F54" s="108"/>
      <c r="G54" s="108"/>
      <c r="H54" s="109" t="s">
        <v>103</v>
      </c>
      <c r="I54" s="57"/>
      <c r="J54" s="57"/>
      <c r="K54" s="353" t="s">
        <v>1037</v>
      </c>
      <c r="L54" s="67" t="s">
        <v>355</v>
      </c>
      <c r="M54" s="63" t="s">
        <v>665</v>
      </c>
      <c r="N54" s="63" t="s">
        <v>665</v>
      </c>
      <c r="O54" s="63" t="s">
        <v>665</v>
      </c>
      <c r="P54" s="63" t="s">
        <v>665</v>
      </c>
      <c r="Q54" s="64" t="s">
        <v>665</v>
      </c>
      <c r="R54" s="64" t="s">
        <v>665</v>
      </c>
      <c r="S54" s="64" t="s">
        <v>665</v>
      </c>
      <c r="T54" s="64" t="s">
        <v>665</v>
      </c>
      <c r="U54" s="64" t="s">
        <v>665</v>
      </c>
      <c r="V54" s="64" t="s">
        <v>665</v>
      </c>
      <c r="W54" s="64" t="s">
        <v>665</v>
      </c>
      <c r="X54" s="64" t="s">
        <v>665</v>
      </c>
      <c r="Y54" s="64" t="s">
        <v>665</v>
      </c>
      <c r="Z54" s="64" t="s">
        <v>665</v>
      </c>
      <c r="AA54" s="64" t="s">
        <v>665</v>
      </c>
      <c r="AB54" s="64" t="s">
        <v>665</v>
      </c>
      <c r="AC54" s="64" t="s">
        <v>665</v>
      </c>
      <c r="AD54" s="64" t="s">
        <v>665</v>
      </c>
      <c r="AE54" s="64" t="s">
        <v>665</v>
      </c>
      <c r="AF54" s="63" t="s">
        <v>665</v>
      </c>
      <c r="AG54" s="63" t="s">
        <v>1215</v>
      </c>
      <c r="AH54" s="63" t="s">
        <v>1215</v>
      </c>
      <c r="AI54" s="63" t="s">
        <v>665</v>
      </c>
      <c r="AJ54" s="63" t="s">
        <v>665</v>
      </c>
      <c r="AK54" s="63" t="s">
        <v>665</v>
      </c>
      <c r="AL54" s="63" t="s">
        <v>665</v>
      </c>
      <c r="AM54" s="63" t="s">
        <v>665</v>
      </c>
      <c r="AN54" s="63" t="s">
        <v>665</v>
      </c>
      <c r="AO54" s="63" t="s">
        <v>665</v>
      </c>
      <c r="AP54" s="63" t="s">
        <v>665</v>
      </c>
      <c r="AQ54" s="63" t="s">
        <v>665</v>
      </c>
      <c r="AR54" s="63" t="s">
        <v>665</v>
      </c>
      <c r="AS54" s="63" t="s">
        <v>665</v>
      </c>
      <c r="AT54" s="63" t="s">
        <v>665</v>
      </c>
      <c r="AU54" s="63" t="s">
        <v>665</v>
      </c>
      <c r="AV54" s="63" t="s">
        <v>665</v>
      </c>
      <c r="AW54" s="63" t="s">
        <v>665</v>
      </c>
      <c r="AX54" s="63" t="s">
        <v>665</v>
      </c>
      <c r="AY54" s="64" t="s">
        <v>665</v>
      </c>
      <c r="AZ54" s="64" t="s">
        <v>665</v>
      </c>
      <c r="BA54" s="64" t="s">
        <v>665</v>
      </c>
      <c r="BB54" s="64" t="s">
        <v>665</v>
      </c>
      <c r="BC54" s="64" t="s">
        <v>665</v>
      </c>
      <c r="BD54" s="64" t="s">
        <v>665</v>
      </c>
      <c r="BE54" s="64" t="s">
        <v>665</v>
      </c>
      <c r="BF54" s="64" t="s">
        <v>665</v>
      </c>
      <c r="BG54" s="64" t="s">
        <v>665</v>
      </c>
      <c r="BH54" s="64" t="s">
        <v>665</v>
      </c>
      <c r="BI54" s="64" t="s">
        <v>665</v>
      </c>
      <c r="BJ54" s="64" t="s">
        <v>665</v>
      </c>
      <c r="BK54" s="64" t="s">
        <v>665</v>
      </c>
      <c r="BL54" s="64" t="s">
        <v>665</v>
      </c>
      <c r="BM54" s="64" t="s">
        <v>665</v>
      </c>
      <c r="BN54" s="64" t="s">
        <v>665</v>
      </c>
      <c r="BO54" s="64" t="s">
        <v>665</v>
      </c>
      <c r="BP54" s="64" t="s">
        <v>665</v>
      </c>
      <c r="BQ54" s="64" t="s">
        <v>665</v>
      </c>
      <c r="BR54" s="64" t="s">
        <v>665</v>
      </c>
      <c r="BS54" s="64" t="s">
        <v>665</v>
      </c>
      <c r="BT54" s="64" t="s">
        <v>665</v>
      </c>
      <c r="BU54" s="64" t="s">
        <v>665</v>
      </c>
      <c r="BV54" s="64" t="s">
        <v>665</v>
      </c>
      <c r="BW54" s="64" t="s">
        <v>665</v>
      </c>
      <c r="BX54" s="64" t="s">
        <v>665</v>
      </c>
      <c r="BY54" s="64" t="s">
        <v>665</v>
      </c>
      <c r="BZ54" s="64" t="s">
        <v>665</v>
      </c>
      <c r="CA54" s="64" t="s">
        <v>665</v>
      </c>
      <c r="CB54" s="64" t="s">
        <v>665</v>
      </c>
      <c r="CC54" s="64" t="s">
        <v>665</v>
      </c>
      <c r="CD54" s="64" t="s">
        <v>665</v>
      </c>
      <c r="CE54" s="64" t="s">
        <v>665</v>
      </c>
      <c r="CF54" s="64" t="s">
        <v>665</v>
      </c>
      <c r="CG54" s="64" t="s">
        <v>665</v>
      </c>
      <c r="CH54" s="64" t="s">
        <v>665</v>
      </c>
      <c r="CI54" s="64" t="s">
        <v>665</v>
      </c>
      <c r="CJ54" s="64" t="s">
        <v>665</v>
      </c>
      <c r="CK54" s="64" t="s">
        <v>665</v>
      </c>
      <c r="CL54" s="64" t="s">
        <v>665</v>
      </c>
      <c r="CM54" s="64" t="s">
        <v>665</v>
      </c>
      <c r="CN54" s="64" t="s">
        <v>665</v>
      </c>
      <c r="CO54" s="64" t="s">
        <v>665</v>
      </c>
      <c r="CP54" s="64" t="s">
        <v>665</v>
      </c>
      <c r="CQ54" s="64" t="s">
        <v>665</v>
      </c>
      <c r="CR54" s="64" t="s">
        <v>665</v>
      </c>
      <c r="CS54" s="64" t="s">
        <v>665</v>
      </c>
      <c r="CT54" s="64" t="s">
        <v>665</v>
      </c>
      <c r="CU54" s="64" t="s">
        <v>665</v>
      </c>
      <c r="CV54" s="64" t="s">
        <v>665</v>
      </c>
      <c r="CW54" s="64" t="s">
        <v>665</v>
      </c>
      <c r="CX54" s="63" t="s">
        <v>1215</v>
      </c>
      <c r="CY54" s="64" t="s">
        <v>1551</v>
      </c>
      <c r="CZ54" s="64" t="s">
        <v>665</v>
      </c>
      <c r="DA54" s="64" t="s">
        <v>665</v>
      </c>
      <c r="DB54" s="64"/>
      <c r="DC54" s="64"/>
      <c r="DD54" s="64"/>
      <c r="DE54" s="64"/>
      <c r="DF54" s="64"/>
      <c r="DG54" s="64"/>
      <c r="DH54" s="64"/>
    </row>
    <row r="55" spans="1:112" s="59" customFormat="1" ht="13.5" customHeight="1">
      <c r="A55" s="57"/>
      <c r="B55" s="57"/>
      <c r="C55" s="87" t="s">
        <v>104</v>
      </c>
      <c r="D55" s="110" t="s">
        <v>105</v>
      </c>
      <c r="E55" s="110"/>
      <c r="F55" s="89"/>
      <c r="G55" s="89"/>
      <c r="H55" s="90" t="s">
        <v>106</v>
      </c>
      <c r="I55" s="57"/>
      <c r="J55" s="57"/>
      <c r="K55" s="353" t="s">
        <v>1038</v>
      </c>
      <c r="L55" s="67" t="s">
        <v>329</v>
      </c>
      <c r="M55" s="63">
        <v>23</v>
      </c>
      <c r="N55" s="63">
        <v>23</v>
      </c>
      <c r="O55" s="63">
        <v>23</v>
      </c>
      <c r="P55" s="63">
        <v>23</v>
      </c>
      <c r="Q55" s="64">
        <v>23</v>
      </c>
      <c r="R55" s="64">
        <v>23</v>
      </c>
      <c r="S55" s="64">
        <v>23</v>
      </c>
      <c r="T55" s="64">
        <v>23</v>
      </c>
      <c r="U55" s="64">
        <v>23</v>
      </c>
      <c r="V55" s="64">
        <v>23</v>
      </c>
      <c r="W55" s="64">
        <v>20</v>
      </c>
      <c r="X55" s="64">
        <v>23</v>
      </c>
      <c r="Y55" s="64">
        <v>23</v>
      </c>
      <c r="Z55" s="64">
        <v>23</v>
      </c>
      <c r="AA55" s="64">
        <v>23</v>
      </c>
      <c r="AB55" s="64">
        <v>23</v>
      </c>
      <c r="AC55" s="64">
        <v>23</v>
      </c>
      <c r="AD55" s="64">
        <v>23</v>
      </c>
      <c r="AE55" s="64">
        <v>23</v>
      </c>
      <c r="AF55" s="63"/>
      <c r="AG55" s="63">
        <v>23</v>
      </c>
      <c r="AH55" s="63">
        <v>23</v>
      </c>
      <c r="AI55" s="63">
        <v>23</v>
      </c>
      <c r="AJ55" s="63">
        <v>23</v>
      </c>
      <c r="AK55" s="63">
        <v>23</v>
      </c>
      <c r="AL55" s="63">
        <v>23</v>
      </c>
      <c r="AM55" s="63">
        <v>23</v>
      </c>
      <c r="AN55" s="63">
        <v>23</v>
      </c>
      <c r="AO55" s="63">
        <v>23</v>
      </c>
      <c r="AP55" s="63">
        <v>23</v>
      </c>
      <c r="AQ55" s="63">
        <v>23</v>
      </c>
      <c r="AR55" s="63">
        <v>23</v>
      </c>
      <c r="AS55" s="63">
        <v>23</v>
      </c>
      <c r="AT55" s="63">
        <v>23</v>
      </c>
      <c r="AU55" s="63">
        <v>23</v>
      </c>
      <c r="AV55" s="63">
        <v>23</v>
      </c>
      <c r="AW55" s="63">
        <v>23</v>
      </c>
      <c r="AX55" s="63">
        <v>23</v>
      </c>
      <c r="AY55" s="64">
        <v>23</v>
      </c>
      <c r="AZ55" s="64">
        <v>23</v>
      </c>
      <c r="BA55" s="64">
        <v>23</v>
      </c>
      <c r="BB55" s="64">
        <v>23</v>
      </c>
      <c r="BC55" s="64">
        <v>23</v>
      </c>
      <c r="BD55" s="64">
        <v>23</v>
      </c>
      <c r="BE55" s="64">
        <v>23</v>
      </c>
      <c r="BF55" s="64">
        <v>23</v>
      </c>
      <c r="BG55" s="64">
        <v>23</v>
      </c>
      <c r="BH55" s="64">
        <v>23</v>
      </c>
      <c r="BI55" s="64">
        <v>23</v>
      </c>
      <c r="BJ55" s="64">
        <v>23</v>
      </c>
      <c r="BK55" s="64">
        <v>20</v>
      </c>
      <c r="BL55" s="64">
        <v>23</v>
      </c>
      <c r="BM55" s="64">
        <v>23</v>
      </c>
      <c r="BN55" s="64">
        <v>23</v>
      </c>
      <c r="BO55" s="64">
        <v>23</v>
      </c>
      <c r="BP55" s="64">
        <v>23</v>
      </c>
      <c r="BQ55" s="64">
        <v>23</v>
      </c>
      <c r="BR55" s="64">
        <v>23</v>
      </c>
      <c r="BS55" s="64">
        <v>23</v>
      </c>
      <c r="BT55" s="64">
        <v>23</v>
      </c>
      <c r="BU55" s="64">
        <v>23</v>
      </c>
      <c r="BV55" s="64">
        <v>23</v>
      </c>
      <c r="BW55" s="64">
        <v>22</v>
      </c>
      <c r="BX55" s="64">
        <v>23</v>
      </c>
      <c r="BY55" s="64"/>
      <c r="BZ55" s="64">
        <v>23</v>
      </c>
      <c r="CA55" s="64">
        <v>23</v>
      </c>
      <c r="CB55" s="64">
        <v>23</v>
      </c>
      <c r="CC55" s="64"/>
      <c r="CD55" s="64"/>
      <c r="CE55" s="64">
        <v>23</v>
      </c>
      <c r="CF55" s="64">
        <v>23</v>
      </c>
      <c r="CG55" s="64">
        <v>23</v>
      </c>
      <c r="CH55" s="64">
        <v>23</v>
      </c>
      <c r="CI55" s="64">
        <v>23</v>
      </c>
      <c r="CJ55" s="64">
        <v>23</v>
      </c>
      <c r="CK55" s="64">
        <v>23</v>
      </c>
      <c r="CL55" s="64">
        <v>23</v>
      </c>
      <c r="CM55" s="64">
        <v>23</v>
      </c>
      <c r="CN55" s="64">
        <v>23</v>
      </c>
      <c r="CO55" s="64">
        <v>23</v>
      </c>
      <c r="CP55" s="64">
        <v>23</v>
      </c>
      <c r="CQ55" s="64">
        <v>23</v>
      </c>
      <c r="CR55" s="64">
        <v>23</v>
      </c>
      <c r="CS55" s="64">
        <v>23</v>
      </c>
      <c r="CT55" s="64">
        <v>23</v>
      </c>
      <c r="CU55" s="64">
        <v>23</v>
      </c>
      <c r="CV55" s="64">
        <v>23</v>
      </c>
      <c r="CW55" s="64">
        <v>23</v>
      </c>
      <c r="CX55" s="63">
        <v>23</v>
      </c>
      <c r="CY55" s="64">
        <v>23</v>
      </c>
      <c r="CZ55" s="64">
        <v>23</v>
      </c>
      <c r="DA55" s="64">
        <v>23</v>
      </c>
      <c r="DB55" s="64"/>
      <c r="DC55" s="64"/>
      <c r="DD55" s="64"/>
      <c r="DE55" s="64"/>
      <c r="DF55" s="64"/>
      <c r="DG55" s="64"/>
      <c r="DH55" s="64"/>
    </row>
    <row r="56" spans="1:112" s="412" customFormat="1">
      <c r="C56" s="413"/>
      <c r="D56" s="414" t="s">
        <v>71</v>
      </c>
      <c r="E56" s="415" t="s">
        <v>107</v>
      </c>
      <c r="G56" s="416"/>
      <c r="H56" s="417" t="s">
        <v>108</v>
      </c>
      <c r="K56" s="418" t="s">
        <v>1039</v>
      </c>
      <c r="L56" s="419" t="s">
        <v>328</v>
      </c>
      <c r="M56" s="420">
        <v>14</v>
      </c>
      <c r="N56" s="420">
        <v>16</v>
      </c>
      <c r="O56" s="420">
        <v>16</v>
      </c>
      <c r="P56" s="420">
        <v>16</v>
      </c>
      <c r="Q56" s="420">
        <v>14</v>
      </c>
      <c r="R56" s="420">
        <v>14</v>
      </c>
      <c r="S56" s="420">
        <v>14</v>
      </c>
      <c r="T56" s="420">
        <v>16</v>
      </c>
      <c r="U56" s="420">
        <v>14</v>
      </c>
      <c r="V56" s="420">
        <v>16</v>
      </c>
      <c r="W56" s="420">
        <v>13</v>
      </c>
      <c r="X56" s="420">
        <v>14</v>
      </c>
      <c r="Y56" s="420">
        <v>18</v>
      </c>
      <c r="Z56" s="420">
        <v>18</v>
      </c>
      <c r="AA56" s="420">
        <v>18</v>
      </c>
      <c r="AB56" s="420">
        <v>18</v>
      </c>
      <c r="AC56" s="420">
        <v>18</v>
      </c>
      <c r="AD56" s="420">
        <v>14</v>
      </c>
      <c r="AE56" s="420">
        <v>14</v>
      </c>
      <c r="AF56" s="420"/>
      <c r="AG56" s="420">
        <v>14</v>
      </c>
      <c r="AH56" s="420">
        <v>14</v>
      </c>
      <c r="AI56" s="420">
        <v>14</v>
      </c>
      <c r="AJ56" s="420">
        <v>14</v>
      </c>
      <c r="AK56" s="420">
        <v>14</v>
      </c>
      <c r="AL56" s="420">
        <v>14</v>
      </c>
      <c r="AM56" s="420">
        <v>14</v>
      </c>
      <c r="AN56" s="420">
        <v>14</v>
      </c>
      <c r="AO56" s="420">
        <v>14</v>
      </c>
      <c r="AP56" s="420">
        <v>14</v>
      </c>
      <c r="AQ56" s="420">
        <v>14</v>
      </c>
      <c r="AR56" s="420">
        <v>14</v>
      </c>
      <c r="AS56" s="420">
        <v>14</v>
      </c>
      <c r="AT56" s="420">
        <v>14</v>
      </c>
      <c r="AU56" s="420">
        <v>14</v>
      </c>
      <c r="AV56" s="420">
        <v>14</v>
      </c>
      <c r="AW56" s="420">
        <v>14</v>
      </c>
      <c r="AX56" s="420">
        <v>14</v>
      </c>
      <c r="AY56" s="420">
        <v>14</v>
      </c>
      <c r="AZ56" s="420">
        <v>14</v>
      </c>
      <c r="BA56" s="420">
        <v>14</v>
      </c>
      <c r="BB56" s="420">
        <v>14</v>
      </c>
      <c r="BC56" s="420">
        <v>14</v>
      </c>
      <c r="BD56" s="420">
        <v>14</v>
      </c>
      <c r="BE56" s="420">
        <v>14</v>
      </c>
      <c r="BF56" s="420">
        <v>14</v>
      </c>
      <c r="BG56" s="420">
        <v>16</v>
      </c>
      <c r="BH56" s="420">
        <v>14</v>
      </c>
      <c r="BI56" s="420">
        <v>14</v>
      </c>
      <c r="BJ56" s="420">
        <v>14</v>
      </c>
      <c r="BK56" s="420">
        <v>13</v>
      </c>
      <c r="BL56" s="420">
        <v>14</v>
      </c>
      <c r="BM56" s="420">
        <v>14</v>
      </c>
      <c r="BN56" s="420">
        <v>16</v>
      </c>
      <c r="BO56" s="420">
        <v>14</v>
      </c>
      <c r="BP56" s="420">
        <v>16</v>
      </c>
      <c r="BQ56" s="420">
        <v>16</v>
      </c>
      <c r="BR56" s="420">
        <v>14</v>
      </c>
      <c r="BS56" s="420">
        <v>14</v>
      </c>
      <c r="BT56" s="420">
        <v>16</v>
      </c>
      <c r="BU56" s="420">
        <v>14</v>
      </c>
      <c r="BV56" s="420">
        <v>16</v>
      </c>
      <c r="BW56" s="420">
        <v>16</v>
      </c>
      <c r="BX56" s="420">
        <v>14</v>
      </c>
      <c r="BY56" s="420"/>
      <c r="BZ56" s="420">
        <v>14</v>
      </c>
      <c r="CA56" s="420">
        <v>14</v>
      </c>
      <c r="CB56" s="420">
        <v>18</v>
      </c>
      <c r="CC56" s="420"/>
      <c r="CD56" s="420"/>
      <c r="CE56" s="420">
        <v>16</v>
      </c>
      <c r="CF56" s="420">
        <v>18</v>
      </c>
      <c r="CG56" s="420">
        <v>14</v>
      </c>
      <c r="CH56" s="420">
        <v>14</v>
      </c>
      <c r="CI56" s="420">
        <v>16</v>
      </c>
      <c r="CJ56" s="420">
        <v>14</v>
      </c>
      <c r="CK56" s="420">
        <v>16</v>
      </c>
      <c r="CL56" s="420">
        <v>16</v>
      </c>
      <c r="CM56" s="420">
        <v>16</v>
      </c>
      <c r="CN56" s="420">
        <v>14</v>
      </c>
      <c r="CO56" s="420">
        <v>16</v>
      </c>
      <c r="CP56" s="420">
        <v>14</v>
      </c>
      <c r="CQ56" s="420">
        <v>14</v>
      </c>
      <c r="CR56" s="420">
        <v>14</v>
      </c>
      <c r="CS56" s="420">
        <v>14</v>
      </c>
      <c r="CT56" s="420">
        <v>14</v>
      </c>
      <c r="CU56" s="420">
        <v>14</v>
      </c>
      <c r="CV56" s="420">
        <v>16</v>
      </c>
      <c r="CW56" s="420">
        <v>14</v>
      </c>
      <c r="CX56" s="420">
        <v>14</v>
      </c>
      <c r="CY56" s="420">
        <v>14</v>
      </c>
      <c r="CZ56" s="420">
        <v>14</v>
      </c>
      <c r="DA56" s="420">
        <v>14</v>
      </c>
      <c r="DB56" s="420"/>
      <c r="DC56" s="420"/>
      <c r="DD56" s="420"/>
      <c r="DE56" s="420"/>
      <c r="DF56" s="420"/>
      <c r="DG56" s="420"/>
      <c r="DH56" s="420"/>
    </row>
    <row r="57" spans="1:112" s="59" customFormat="1">
      <c r="A57" s="57"/>
      <c r="B57" s="57"/>
      <c r="C57" s="77"/>
      <c r="D57" s="97"/>
      <c r="E57" s="60" t="s">
        <v>109</v>
      </c>
      <c r="F57" s="57"/>
      <c r="G57" s="60"/>
      <c r="H57" s="92" t="s">
        <v>96</v>
      </c>
      <c r="I57" s="57"/>
      <c r="J57" s="57"/>
      <c r="K57" s="353" t="s">
        <v>1040</v>
      </c>
      <c r="L57" s="67" t="s">
        <v>327</v>
      </c>
      <c r="M57" s="63" t="s">
        <v>659</v>
      </c>
      <c r="N57" s="63" t="s">
        <v>659</v>
      </c>
      <c r="O57" s="63" t="s">
        <v>659</v>
      </c>
      <c r="P57" s="63" t="s">
        <v>659</v>
      </c>
      <c r="Q57" s="64" t="s">
        <v>659</v>
      </c>
      <c r="R57" s="64" t="s">
        <v>659</v>
      </c>
      <c r="S57" s="64" t="s">
        <v>659</v>
      </c>
      <c r="T57" s="64" t="s">
        <v>659</v>
      </c>
      <c r="U57" s="64" t="s">
        <v>659</v>
      </c>
      <c r="V57" s="64" t="s">
        <v>659</v>
      </c>
      <c r="W57" s="64" t="s">
        <v>659</v>
      </c>
      <c r="X57" s="64" t="s">
        <v>659</v>
      </c>
      <c r="Y57" s="64" t="s">
        <v>659</v>
      </c>
      <c r="Z57" s="64" t="s">
        <v>659</v>
      </c>
      <c r="AA57" s="64" t="s">
        <v>659</v>
      </c>
      <c r="AB57" s="64" t="s">
        <v>659</v>
      </c>
      <c r="AC57" s="64" t="s">
        <v>659</v>
      </c>
      <c r="AD57" s="64" t="s">
        <v>659</v>
      </c>
      <c r="AE57" s="64" t="s">
        <v>659</v>
      </c>
      <c r="AF57" s="63" t="s">
        <v>659</v>
      </c>
      <c r="AG57" s="63" t="s">
        <v>659</v>
      </c>
      <c r="AH57" s="63" t="s">
        <v>659</v>
      </c>
      <c r="AI57" s="63" t="s">
        <v>659</v>
      </c>
      <c r="AJ57" s="63" t="s">
        <v>659</v>
      </c>
      <c r="AK57" s="63" t="s">
        <v>659</v>
      </c>
      <c r="AL57" s="63" t="s">
        <v>659</v>
      </c>
      <c r="AM57" s="63" t="s">
        <v>659</v>
      </c>
      <c r="AN57" s="63" t="s">
        <v>659</v>
      </c>
      <c r="AO57" s="63" t="s">
        <v>659</v>
      </c>
      <c r="AP57" s="63" t="s">
        <v>659</v>
      </c>
      <c r="AQ57" s="63" t="s">
        <v>659</v>
      </c>
      <c r="AR57" s="63" t="s">
        <v>659</v>
      </c>
      <c r="AS57" s="63" t="s">
        <v>659</v>
      </c>
      <c r="AT57" s="63" t="s">
        <v>659</v>
      </c>
      <c r="AU57" s="63" t="s">
        <v>659</v>
      </c>
      <c r="AV57" s="63" t="s">
        <v>659</v>
      </c>
      <c r="AW57" s="63" t="s">
        <v>659</v>
      </c>
      <c r="AX57" s="63" t="s">
        <v>659</v>
      </c>
      <c r="AY57" s="64" t="s">
        <v>659</v>
      </c>
      <c r="AZ57" s="64" t="s">
        <v>659</v>
      </c>
      <c r="BA57" s="64" t="s">
        <v>659</v>
      </c>
      <c r="BB57" s="64" t="s">
        <v>659</v>
      </c>
      <c r="BC57" s="64" t="s">
        <v>659</v>
      </c>
      <c r="BD57" s="64" t="s">
        <v>659</v>
      </c>
      <c r="BE57" s="64" t="s">
        <v>659</v>
      </c>
      <c r="BF57" s="64" t="s">
        <v>659</v>
      </c>
      <c r="BG57" s="64" t="s">
        <v>659</v>
      </c>
      <c r="BH57" s="64" t="s">
        <v>659</v>
      </c>
      <c r="BI57" s="64" t="s">
        <v>659</v>
      </c>
      <c r="BJ57" s="64" t="s">
        <v>659</v>
      </c>
      <c r="BK57" s="64" t="s">
        <v>659</v>
      </c>
      <c r="BL57" s="64" t="s">
        <v>659</v>
      </c>
      <c r="BM57" s="64" t="s">
        <v>659</v>
      </c>
      <c r="BN57" s="64" t="s">
        <v>659</v>
      </c>
      <c r="BO57" s="64" t="s">
        <v>659</v>
      </c>
      <c r="BP57" s="64" t="s">
        <v>659</v>
      </c>
      <c r="BQ57" s="64" t="s">
        <v>659</v>
      </c>
      <c r="BR57" s="64" t="s">
        <v>659</v>
      </c>
      <c r="BS57" s="64" t="s">
        <v>659</v>
      </c>
      <c r="BT57" s="64" t="s">
        <v>659</v>
      </c>
      <c r="BU57" s="64" t="s">
        <v>659</v>
      </c>
      <c r="BV57" s="64" t="s">
        <v>659</v>
      </c>
      <c r="BW57" s="64" t="s">
        <v>659</v>
      </c>
      <c r="BX57" s="64" t="s">
        <v>659</v>
      </c>
      <c r="BY57" s="64"/>
      <c r="BZ57" s="64" t="s">
        <v>659</v>
      </c>
      <c r="CA57" s="64" t="s">
        <v>659</v>
      </c>
      <c r="CB57" s="64" t="s">
        <v>659</v>
      </c>
      <c r="CC57" s="64"/>
      <c r="CD57" s="64"/>
      <c r="CE57" s="64" t="s">
        <v>659</v>
      </c>
      <c r="CF57" s="64" t="s">
        <v>659</v>
      </c>
      <c r="CG57" s="64" t="s">
        <v>659</v>
      </c>
      <c r="CH57" s="64" t="s">
        <v>659</v>
      </c>
      <c r="CI57" s="64" t="s">
        <v>659</v>
      </c>
      <c r="CJ57" s="64" t="s">
        <v>659</v>
      </c>
      <c r="CK57" s="64" t="s">
        <v>659</v>
      </c>
      <c r="CL57" s="64" t="s">
        <v>659</v>
      </c>
      <c r="CM57" s="64" t="s">
        <v>659</v>
      </c>
      <c r="CN57" s="64" t="s">
        <v>659</v>
      </c>
      <c r="CO57" s="64" t="s">
        <v>659</v>
      </c>
      <c r="CP57" s="64" t="s">
        <v>659</v>
      </c>
      <c r="CQ57" s="64" t="s">
        <v>659</v>
      </c>
      <c r="CR57" s="64" t="s">
        <v>659</v>
      </c>
      <c r="CS57" s="64" t="s">
        <v>659</v>
      </c>
      <c r="CT57" s="64" t="s">
        <v>659</v>
      </c>
      <c r="CU57" s="64" t="s">
        <v>659</v>
      </c>
      <c r="CV57" s="64" t="s">
        <v>659</v>
      </c>
      <c r="CW57" s="64" t="s">
        <v>659</v>
      </c>
      <c r="CX57" s="63" t="s">
        <v>659</v>
      </c>
      <c r="CY57" s="64" t="s">
        <v>659</v>
      </c>
      <c r="CZ57" s="64" t="s">
        <v>659</v>
      </c>
      <c r="DA57" s="64" t="s">
        <v>659</v>
      </c>
      <c r="DB57" s="64"/>
      <c r="DC57" s="64"/>
      <c r="DD57" s="64"/>
      <c r="DE57" s="64"/>
      <c r="DF57" s="64"/>
      <c r="DG57" s="64"/>
      <c r="DH57" s="64"/>
    </row>
    <row r="58" spans="1:112" s="412" customFormat="1">
      <c r="C58" s="413"/>
      <c r="D58" s="421"/>
      <c r="E58" s="422" t="s">
        <v>110</v>
      </c>
      <c r="G58" s="422"/>
      <c r="H58" s="417" t="s">
        <v>111</v>
      </c>
      <c r="K58" s="418" t="s">
        <v>1041</v>
      </c>
      <c r="L58" s="419" t="s">
        <v>326</v>
      </c>
      <c r="M58" s="420">
        <v>10</v>
      </c>
      <c r="N58" s="420">
        <v>10</v>
      </c>
      <c r="O58" s="420">
        <v>10</v>
      </c>
      <c r="P58" s="420">
        <v>10</v>
      </c>
      <c r="Q58" s="420">
        <v>10</v>
      </c>
      <c r="R58" s="420">
        <v>10</v>
      </c>
      <c r="S58" s="420">
        <v>10</v>
      </c>
      <c r="T58" s="420">
        <v>10</v>
      </c>
      <c r="U58" s="420">
        <v>10</v>
      </c>
      <c r="V58" s="420">
        <v>10</v>
      </c>
      <c r="W58" s="420">
        <v>9</v>
      </c>
      <c r="X58" s="420">
        <v>10</v>
      </c>
      <c r="Y58" s="420">
        <v>13</v>
      </c>
      <c r="Z58" s="420">
        <v>13</v>
      </c>
      <c r="AA58" s="420">
        <v>13</v>
      </c>
      <c r="AB58" s="420">
        <v>13</v>
      </c>
      <c r="AC58" s="420">
        <v>13</v>
      </c>
      <c r="AD58" s="420">
        <v>10</v>
      </c>
      <c r="AE58" s="420">
        <v>10</v>
      </c>
      <c r="AF58" s="420"/>
      <c r="AG58" s="420">
        <v>10</v>
      </c>
      <c r="AH58" s="420">
        <v>10</v>
      </c>
      <c r="AI58" s="420">
        <v>10</v>
      </c>
      <c r="AJ58" s="420">
        <v>10</v>
      </c>
      <c r="AK58" s="420">
        <v>10</v>
      </c>
      <c r="AL58" s="420">
        <v>10</v>
      </c>
      <c r="AM58" s="420">
        <v>10</v>
      </c>
      <c r="AN58" s="420">
        <v>10</v>
      </c>
      <c r="AO58" s="420">
        <v>10</v>
      </c>
      <c r="AP58" s="420">
        <v>10</v>
      </c>
      <c r="AQ58" s="420">
        <v>12</v>
      </c>
      <c r="AR58" s="420">
        <v>10</v>
      </c>
      <c r="AS58" s="420">
        <v>10</v>
      </c>
      <c r="AT58" s="420">
        <v>10</v>
      </c>
      <c r="AU58" s="420">
        <v>10</v>
      </c>
      <c r="AV58" s="420">
        <v>10</v>
      </c>
      <c r="AW58" s="420">
        <v>10</v>
      </c>
      <c r="AX58" s="420">
        <v>10</v>
      </c>
      <c r="AY58" s="420">
        <v>10</v>
      </c>
      <c r="AZ58" s="420">
        <v>10</v>
      </c>
      <c r="BA58" s="420">
        <v>10</v>
      </c>
      <c r="BB58" s="420">
        <v>10</v>
      </c>
      <c r="BC58" s="420">
        <v>10</v>
      </c>
      <c r="BD58" s="420">
        <v>10</v>
      </c>
      <c r="BE58" s="420">
        <v>10</v>
      </c>
      <c r="BF58" s="420">
        <v>10</v>
      </c>
      <c r="BG58" s="420">
        <v>10</v>
      </c>
      <c r="BH58" s="420">
        <v>10</v>
      </c>
      <c r="BI58" s="420">
        <v>10</v>
      </c>
      <c r="BJ58" s="420">
        <v>10</v>
      </c>
      <c r="BK58" s="420">
        <v>10</v>
      </c>
      <c r="BL58" s="420">
        <v>10</v>
      </c>
      <c r="BM58" s="420">
        <v>10</v>
      </c>
      <c r="BN58" s="420">
        <v>10</v>
      </c>
      <c r="BO58" s="420">
        <v>10</v>
      </c>
      <c r="BP58" s="420">
        <v>10</v>
      </c>
      <c r="BQ58" s="420">
        <v>10</v>
      </c>
      <c r="BR58" s="420">
        <v>10</v>
      </c>
      <c r="BS58" s="420">
        <v>10</v>
      </c>
      <c r="BT58" s="420">
        <v>10</v>
      </c>
      <c r="BU58" s="420">
        <v>10</v>
      </c>
      <c r="BV58" s="420">
        <v>10</v>
      </c>
      <c r="BW58" s="420">
        <v>10</v>
      </c>
      <c r="BX58" s="420">
        <v>10</v>
      </c>
      <c r="BY58" s="420"/>
      <c r="BZ58" s="420">
        <v>10</v>
      </c>
      <c r="CA58" s="420">
        <v>10</v>
      </c>
      <c r="CB58" s="420">
        <v>13</v>
      </c>
      <c r="CC58" s="420"/>
      <c r="CD58" s="420"/>
      <c r="CE58" s="420">
        <v>10</v>
      </c>
      <c r="CF58" s="420">
        <v>13</v>
      </c>
      <c r="CG58" s="420">
        <v>10</v>
      </c>
      <c r="CH58" s="420">
        <v>10</v>
      </c>
      <c r="CI58" s="420">
        <v>10</v>
      </c>
      <c r="CJ58" s="420">
        <v>10</v>
      </c>
      <c r="CK58" s="420">
        <v>10</v>
      </c>
      <c r="CL58" s="420">
        <v>10</v>
      </c>
      <c r="CM58" s="420">
        <v>10</v>
      </c>
      <c r="CN58" s="420">
        <v>10</v>
      </c>
      <c r="CO58" s="420">
        <v>10</v>
      </c>
      <c r="CP58" s="420">
        <v>10</v>
      </c>
      <c r="CQ58" s="420">
        <v>10</v>
      </c>
      <c r="CR58" s="420">
        <v>10</v>
      </c>
      <c r="CS58" s="420">
        <v>10</v>
      </c>
      <c r="CT58" s="420">
        <v>10</v>
      </c>
      <c r="CU58" s="420">
        <v>10</v>
      </c>
      <c r="CV58" s="420">
        <v>10</v>
      </c>
      <c r="CW58" s="420">
        <v>10</v>
      </c>
      <c r="CX58" s="420">
        <v>10</v>
      </c>
      <c r="CY58" s="420">
        <v>10</v>
      </c>
      <c r="CZ58" s="420">
        <v>10</v>
      </c>
      <c r="DA58" s="420">
        <v>10</v>
      </c>
      <c r="DB58" s="420"/>
      <c r="DC58" s="420"/>
      <c r="DD58" s="420"/>
      <c r="DE58" s="420"/>
      <c r="DF58" s="420"/>
      <c r="DG58" s="420"/>
      <c r="DH58" s="420"/>
    </row>
    <row r="59" spans="1:112" s="59" customFormat="1">
      <c r="A59" s="57"/>
      <c r="B59" s="57"/>
      <c r="C59" s="77"/>
      <c r="D59" s="99"/>
      <c r="E59" s="60" t="s">
        <v>112</v>
      </c>
      <c r="F59" s="57"/>
      <c r="G59" s="60"/>
      <c r="H59" s="92" t="s">
        <v>113</v>
      </c>
      <c r="I59" s="57"/>
      <c r="J59" s="57"/>
      <c r="K59" s="353" t="s">
        <v>1042</v>
      </c>
      <c r="L59" s="67" t="s">
        <v>325</v>
      </c>
      <c r="M59" s="63">
        <v>11</v>
      </c>
      <c r="N59" s="63">
        <v>11</v>
      </c>
      <c r="O59" s="63">
        <v>11</v>
      </c>
      <c r="P59" s="63">
        <v>11</v>
      </c>
      <c r="Q59" s="64">
        <v>11</v>
      </c>
      <c r="R59" s="64">
        <v>11</v>
      </c>
      <c r="S59" s="64">
        <v>11</v>
      </c>
      <c r="T59" s="64">
        <v>11</v>
      </c>
      <c r="U59" s="64">
        <v>11</v>
      </c>
      <c r="V59" s="64">
        <v>11</v>
      </c>
      <c r="W59" s="64">
        <v>9</v>
      </c>
      <c r="X59" s="64">
        <v>11</v>
      </c>
      <c r="Y59" s="64">
        <v>15</v>
      </c>
      <c r="Z59" s="64">
        <v>15</v>
      </c>
      <c r="AA59" s="64">
        <v>15</v>
      </c>
      <c r="AB59" s="64">
        <v>15</v>
      </c>
      <c r="AC59" s="64">
        <v>15</v>
      </c>
      <c r="AD59" s="64">
        <v>11</v>
      </c>
      <c r="AE59" s="64">
        <v>11</v>
      </c>
      <c r="AF59" s="63"/>
      <c r="AG59" s="63">
        <v>11</v>
      </c>
      <c r="AH59" s="63">
        <v>11</v>
      </c>
      <c r="AI59" s="63">
        <v>11</v>
      </c>
      <c r="AJ59" s="63">
        <v>11</v>
      </c>
      <c r="AK59" s="63">
        <v>11</v>
      </c>
      <c r="AL59" s="63">
        <v>11</v>
      </c>
      <c r="AM59" s="63">
        <v>11</v>
      </c>
      <c r="AN59" s="63">
        <v>11</v>
      </c>
      <c r="AO59" s="63">
        <v>11</v>
      </c>
      <c r="AP59" s="63">
        <v>11</v>
      </c>
      <c r="AQ59" s="63">
        <v>15</v>
      </c>
      <c r="AR59" s="63">
        <v>11</v>
      </c>
      <c r="AS59" s="63">
        <v>11</v>
      </c>
      <c r="AT59" s="63">
        <v>11</v>
      </c>
      <c r="AU59" s="63">
        <v>11</v>
      </c>
      <c r="AV59" s="63">
        <v>11</v>
      </c>
      <c r="AW59" s="63">
        <v>11</v>
      </c>
      <c r="AX59" s="63">
        <v>11</v>
      </c>
      <c r="AY59" s="64">
        <v>11</v>
      </c>
      <c r="AZ59" s="64">
        <v>11</v>
      </c>
      <c r="BA59" s="64">
        <v>11</v>
      </c>
      <c r="BB59" s="64">
        <v>11</v>
      </c>
      <c r="BC59" s="64">
        <v>11</v>
      </c>
      <c r="BD59" s="64">
        <v>11</v>
      </c>
      <c r="BE59" s="64">
        <v>11</v>
      </c>
      <c r="BF59" s="64">
        <v>11</v>
      </c>
      <c r="BG59" s="64">
        <v>11</v>
      </c>
      <c r="BH59" s="64">
        <v>11</v>
      </c>
      <c r="BI59" s="64">
        <v>11</v>
      </c>
      <c r="BJ59" s="64">
        <v>11</v>
      </c>
      <c r="BK59" s="64">
        <v>10</v>
      </c>
      <c r="BL59" s="64">
        <v>11</v>
      </c>
      <c r="BM59" s="64">
        <v>11</v>
      </c>
      <c r="BN59" s="64">
        <v>11</v>
      </c>
      <c r="BO59" s="64">
        <v>11</v>
      </c>
      <c r="BP59" s="64">
        <v>11</v>
      </c>
      <c r="BQ59" s="64">
        <v>11</v>
      </c>
      <c r="BR59" s="64">
        <v>11</v>
      </c>
      <c r="BS59" s="64">
        <v>11</v>
      </c>
      <c r="BT59" s="64">
        <v>11</v>
      </c>
      <c r="BU59" s="64">
        <v>11</v>
      </c>
      <c r="BV59" s="64">
        <v>11</v>
      </c>
      <c r="BW59" s="64">
        <v>10</v>
      </c>
      <c r="BX59" s="64">
        <v>11</v>
      </c>
      <c r="BY59" s="64"/>
      <c r="BZ59" s="64">
        <v>11</v>
      </c>
      <c r="CA59" s="64">
        <v>11</v>
      </c>
      <c r="CB59" s="64">
        <v>15</v>
      </c>
      <c r="CC59" s="64"/>
      <c r="CD59" s="64"/>
      <c r="CE59" s="64">
        <v>11</v>
      </c>
      <c r="CF59" s="64">
        <v>15</v>
      </c>
      <c r="CG59" s="64">
        <v>11</v>
      </c>
      <c r="CH59" s="64">
        <v>11</v>
      </c>
      <c r="CI59" s="64">
        <v>11</v>
      </c>
      <c r="CJ59" s="64">
        <v>11</v>
      </c>
      <c r="CK59" s="64">
        <v>11</v>
      </c>
      <c r="CL59" s="64">
        <v>11</v>
      </c>
      <c r="CM59" s="64">
        <v>11</v>
      </c>
      <c r="CN59" s="64">
        <v>11</v>
      </c>
      <c r="CO59" s="64">
        <v>11</v>
      </c>
      <c r="CP59" s="64">
        <v>11</v>
      </c>
      <c r="CQ59" s="64">
        <v>11</v>
      </c>
      <c r="CR59" s="64">
        <v>11</v>
      </c>
      <c r="CS59" s="64">
        <v>11</v>
      </c>
      <c r="CT59" s="64">
        <v>11</v>
      </c>
      <c r="CU59" s="64">
        <v>11</v>
      </c>
      <c r="CV59" s="64">
        <v>11</v>
      </c>
      <c r="CW59" s="64">
        <v>11</v>
      </c>
      <c r="CX59" s="63">
        <v>11</v>
      </c>
      <c r="CY59" s="64">
        <v>11</v>
      </c>
      <c r="CZ59" s="64">
        <v>11</v>
      </c>
      <c r="DA59" s="64">
        <v>11</v>
      </c>
      <c r="DB59" s="64"/>
      <c r="DC59" s="64"/>
      <c r="DD59" s="64"/>
      <c r="DE59" s="64"/>
      <c r="DF59" s="64"/>
      <c r="DG59" s="64"/>
      <c r="DH59" s="64"/>
    </row>
    <row r="60" spans="1:112" s="412" customFormat="1">
      <c r="C60" s="413"/>
      <c r="D60" s="414" t="s">
        <v>88</v>
      </c>
      <c r="E60" s="422" t="s">
        <v>107</v>
      </c>
      <c r="G60" s="422"/>
      <c r="H60" s="417" t="s">
        <v>114</v>
      </c>
      <c r="K60" s="418" t="s">
        <v>1043</v>
      </c>
      <c r="L60" s="419" t="s">
        <v>324</v>
      </c>
      <c r="M60" s="420">
        <v>12</v>
      </c>
      <c r="N60" s="420">
        <v>13</v>
      </c>
      <c r="O60" s="420">
        <v>13</v>
      </c>
      <c r="P60" s="420">
        <v>13</v>
      </c>
      <c r="Q60" s="420">
        <v>12</v>
      </c>
      <c r="R60" s="420">
        <v>12</v>
      </c>
      <c r="S60" s="420">
        <v>12</v>
      </c>
      <c r="T60" s="420">
        <v>13</v>
      </c>
      <c r="U60" s="420">
        <v>12</v>
      </c>
      <c r="V60" s="420">
        <v>13</v>
      </c>
      <c r="W60" s="420">
        <v>13</v>
      </c>
      <c r="X60" s="420">
        <v>12</v>
      </c>
      <c r="Y60" s="420">
        <v>20</v>
      </c>
      <c r="Z60" s="420">
        <v>20</v>
      </c>
      <c r="AA60" s="420">
        <v>20</v>
      </c>
      <c r="AB60" s="420">
        <v>20</v>
      </c>
      <c r="AC60" s="420">
        <v>20</v>
      </c>
      <c r="AD60" s="420">
        <v>12</v>
      </c>
      <c r="AE60" s="420">
        <v>12</v>
      </c>
      <c r="AF60" s="420"/>
      <c r="AG60" s="420">
        <v>12</v>
      </c>
      <c r="AH60" s="420">
        <v>12</v>
      </c>
      <c r="AI60" s="420">
        <v>12</v>
      </c>
      <c r="AJ60" s="420">
        <v>12</v>
      </c>
      <c r="AK60" s="420">
        <v>12</v>
      </c>
      <c r="AL60" s="420">
        <v>12</v>
      </c>
      <c r="AM60" s="420">
        <v>12</v>
      </c>
      <c r="AN60" s="420">
        <v>12</v>
      </c>
      <c r="AO60" s="420">
        <v>12</v>
      </c>
      <c r="AP60" s="420">
        <v>12</v>
      </c>
      <c r="AQ60" s="420">
        <v>16</v>
      </c>
      <c r="AR60" s="420">
        <v>12</v>
      </c>
      <c r="AS60" s="420">
        <v>12</v>
      </c>
      <c r="AT60" s="420">
        <v>12</v>
      </c>
      <c r="AU60" s="420">
        <v>12</v>
      </c>
      <c r="AV60" s="420">
        <v>12</v>
      </c>
      <c r="AW60" s="420">
        <v>12</v>
      </c>
      <c r="AX60" s="420">
        <v>12</v>
      </c>
      <c r="AY60" s="420">
        <v>12</v>
      </c>
      <c r="AZ60" s="420">
        <v>12</v>
      </c>
      <c r="BA60" s="420">
        <v>12</v>
      </c>
      <c r="BB60" s="420">
        <v>12</v>
      </c>
      <c r="BC60" s="420">
        <v>12</v>
      </c>
      <c r="BD60" s="420">
        <v>12</v>
      </c>
      <c r="BE60" s="420">
        <v>12</v>
      </c>
      <c r="BF60" s="420">
        <v>12</v>
      </c>
      <c r="BG60" s="420">
        <v>13</v>
      </c>
      <c r="BH60" s="420">
        <v>12</v>
      </c>
      <c r="BI60" s="420">
        <v>12</v>
      </c>
      <c r="BJ60" s="420">
        <v>12</v>
      </c>
      <c r="BK60" s="420">
        <v>13</v>
      </c>
      <c r="BL60" s="420">
        <v>12</v>
      </c>
      <c r="BM60" s="420">
        <v>12</v>
      </c>
      <c r="BN60" s="420">
        <v>13</v>
      </c>
      <c r="BO60" s="420">
        <v>12</v>
      </c>
      <c r="BP60" s="420">
        <v>13</v>
      </c>
      <c r="BQ60" s="420">
        <v>13</v>
      </c>
      <c r="BR60" s="420">
        <v>12</v>
      </c>
      <c r="BS60" s="420">
        <v>12</v>
      </c>
      <c r="BT60" s="420">
        <v>13</v>
      </c>
      <c r="BU60" s="420">
        <v>12</v>
      </c>
      <c r="BV60" s="420">
        <v>13</v>
      </c>
      <c r="BW60" s="420">
        <v>13</v>
      </c>
      <c r="BX60" s="420">
        <v>12</v>
      </c>
      <c r="BY60" s="420"/>
      <c r="BZ60" s="420">
        <v>12</v>
      </c>
      <c r="CA60" s="420">
        <v>12</v>
      </c>
      <c r="CB60" s="420">
        <v>20</v>
      </c>
      <c r="CC60" s="420"/>
      <c r="CD60" s="420"/>
      <c r="CE60" s="420">
        <v>13</v>
      </c>
      <c r="CF60" s="420">
        <v>20</v>
      </c>
      <c r="CG60" s="420">
        <v>12</v>
      </c>
      <c r="CH60" s="420">
        <v>12</v>
      </c>
      <c r="CI60" s="420">
        <v>13</v>
      </c>
      <c r="CJ60" s="420">
        <v>12</v>
      </c>
      <c r="CK60" s="420">
        <v>13</v>
      </c>
      <c r="CL60" s="420">
        <v>13</v>
      </c>
      <c r="CM60" s="420">
        <v>13</v>
      </c>
      <c r="CN60" s="420">
        <v>12</v>
      </c>
      <c r="CO60" s="420">
        <v>13</v>
      </c>
      <c r="CP60" s="420">
        <v>12</v>
      </c>
      <c r="CQ60" s="420">
        <v>12</v>
      </c>
      <c r="CR60" s="420">
        <v>12</v>
      </c>
      <c r="CS60" s="420">
        <v>12</v>
      </c>
      <c r="CT60" s="420">
        <v>12</v>
      </c>
      <c r="CU60" s="420">
        <v>12</v>
      </c>
      <c r="CV60" s="420">
        <v>13</v>
      </c>
      <c r="CW60" s="420">
        <v>12</v>
      </c>
      <c r="CX60" s="420">
        <v>12</v>
      </c>
      <c r="CY60" s="420">
        <v>12</v>
      </c>
      <c r="CZ60" s="420">
        <v>12</v>
      </c>
      <c r="DA60" s="420">
        <v>12</v>
      </c>
      <c r="DB60" s="420"/>
      <c r="DC60" s="420"/>
      <c r="DD60" s="420"/>
      <c r="DE60" s="420"/>
      <c r="DF60" s="420"/>
      <c r="DG60" s="420"/>
      <c r="DH60" s="420"/>
    </row>
    <row r="61" spans="1:112" s="59" customFormat="1">
      <c r="A61" s="57"/>
      <c r="B61" s="57"/>
      <c r="C61" s="77"/>
      <c r="D61" s="97"/>
      <c r="E61" s="60" t="s">
        <v>109</v>
      </c>
      <c r="F61" s="57"/>
      <c r="G61" s="60"/>
      <c r="H61" s="92" t="s">
        <v>70</v>
      </c>
      <c r="I61" s="57"/>
      <c r="J61" s="57"/>
      <c r="K61" s="353" t="s">
        <v>1044</v>
      </c>
      <c r="L61" s="67" t="s">
        <v>323</v>
      </c>
      <c r="M61" s="63" t="s">
        <v>659</v>
      </c>
      <c r="N61" s="63" t="s">
        <v>659</v>
      </c>
      <c r="O61" s="63" t="s">
        <v>659</v>
      </c>
      <c r="P61" s="63" t="s">
        <v>659</v>
      </c>
      <c r="Q61" s="64" t="s">
        <v>659</v>
      </c>
      <c r="R61" s="64" t="s">
        <v>659</v>
      </c>
      <c r="S61" s="64" t="s">
        <v>659</v>
      </c>
      <c r="T61" s="64" t="s">
        <v>659</v>
      </c>
      <c r="U61" s="64" t="s">
        <v>659</v>
      </c>
      <c r="V61" s="64" t="s">
        <v>659</v>
      </c>
      <c r="W61" s="64" t="s">
        <v>659</v>
      </c>
      <c r="X61" s="64" t="s">
        <v>659</v>
      </c>
      <c r="Y61" s="64" t="s">
        <v>659</v>
      </c>
      <c r="Z61" s="64" t="s">
        <v>659</v>
      </c>
      <c r="AA61" s="64" t="s">
        <v>659</v>
      </c>
      <c r="AB61" s="64" t="s">
        <v>659</v>
      </c>
      <c r="AC61" s="64" t="s">
        <v>659</v>
      </c>
      <c r="AD61" s="64" t="s">
        <v>659</v>
      </c>
      <c r="AE61" s="64" t="s">
        <v>659</v>
      </c>
      <c r="AF61" s="63" t="s">
        <v>659</v>
      </c>
      <c r="AG61" s="63" t="s">
        <v>659</v>
      </c>
      <c r="AH61" s="63" t="s">
        <v>659</v>
      </c>
      <c r="AI61" s="63" t="s">
        <v>659</v>
      </c>
      <c r="AJ61" s="63" t="s">
        <v>659</v>
      </c>
      <c r="AK61" s="63" t="s">
        <v>659</v>
      </c>
      <c r="AL61" s="63" t="s">
        <v>659</v>
      </c>
      <c r="AM61" s="63" t="s">
        <v>659</v>
      </c>
      <c r="AN61" s="63" t="s">
        <v>659</v>
      </c>
      <c r="AO61" s="63" t="s">
        <v>659</v>
      </c>
      <c r="AP61" s="63" t="s">
        <v>659</v>
      </c>
      <c r="AQ61" s="63" t="s">
        <v>659</v>
      </c>
      <c r="AR61" s="63" t="s">
        <v>659</v>
      </c>
      <c r="AS61" s="63" t="s">
        <v>659</v>
      </c>
      <c r="AT61" s="63" t="s">
        <v>659</v>
      </c>
      <c r="AU61" s="63" t="s">
        <v>659</v>
      </c>
      <c r="AV61" s="63" t="s">
        <v>659</v>
      </c>
      <c r="AW61" s="63" t="s">
        <v>659</v>
      </c>
      <c r="AX61" s="63" t="s">
        <v>659</v>
      </c>
      <c r="AY61" s="64" t="s">
        <v>659</v>
      </c>
      <c r="AZ61" s="64" t="s">
        <v>659</v>
      </c>
      <c r="BA61" s="64" t="s">
        <v>659</v>
      </c>
      <c r="BB61" s="64" t="s">
        <v>659</v>
      </c>
      <c r="BC61" s="64" t="s">
        <v>659</v>
      </c>
      <c r="BD61" s="64" t="s">
        <v>659</v>
      </c>
      <c r="BE61" s="64" t="s">
        <v>659</v>
      </c>
      <c r="BF61" s="64" t="s">
        <v>659</v>
      </c>
      <c r="BG61" s="64" t="s">
        <v>659</v>
      </c>
      <c r="BH61" s="64" t="s">
        <v>659</v>
      </c>
      <c r="BI61" s="64" t="s">
        <v>659</v>
      </c>
      <c r="BJ61" s="64" t="s">
        <v>659</v>
      </c>
      <c r="BK61" s="64" t="s">
        <v>659</v>
      </c>
      <c r="BL61" s="64" t="s">
        <v>659</v>
      </c>
      <c r="BM61" s="64" t="s">
        <v>659</v>
      </c>
      <c r="BN61" s="64" t="s">
        <v>659</v>
      </c>
      <c r="BO61" s="64" t="s">
        <v>659</v>
      </c>
      <c r="BP61" s="64" t="s">
        <v>659</v>
      </c>
      <c r="BQ61" s="64" t="s">
        <v>659</v>
      </c>
      <c r="BR61" s="64" t="s">
        <v>659</v>
      </c>
      <c r="BS61" s="64" t="s">
        <v>659</v>
      </c>
      <c r="BT61" s="64" t="s">
        <v>659</v>
      </c>
      <c r="BU61" s="64" t="s">
        <v>659</v>
      </c>
      <c r="BV61" s="64" t="s">
        <v>659</v>
      </c>
      <c r="BW61" s="64" t="s">
        <v>659</v>
      </c>
      <c r="BX61" s="64" t="s">
        <v>659</v>
      </c>
      <c r="BY61" s="64"/>
      <c r="BZ61" s="64" t="s">
        <v>659</v>
      </c>
      <c r="CA61" s="64" t="s">
        <v>659</v>
      </c>
      <c r="CB61" s="64" t="s">
        <v>659</v>
      </c>
      <c r="CC61" s="64"/>
      <c r="CD61" s="64"/>
      <c r="CE61" s="64" t="s">
        <v>659</v>
      </c>
      <c r="CF61" s="64" t="s">
        <v>659</v>
      </c>
      <c r="CG61" s="64" t="s">
        <v>659</v>
      </c>
      <c r="CH61" s="64" t="s">
        <v>659</v>
      </c>
      <c r="CI61" s="64" t="s">
        <v>659</v>
      </c>
      <c r="CJ61" s="64" t="s">
        <v>659</v>
      </c>
      <c r="CK61" s="64" t="s">
        <v>659</v>
      </c>
      <c r="CL61" s="64" t="s">
        <v>659</v>
      </c>
      <c r="CM61" s="64" t="s">
        <v>659</v>
      </c>
      <c r="CN61" s="64" t="s">
        <v>659</v>
      </c>
      <c r="CO61" s="64" t="s">
        <v>659</v>
      </c>
      <c r="CP61" s="64" t="s">
        <v>659</v>
      </c>
      <c r="CQ61" s="64" t="s">
        <v>659</v>
      </c>
      <c r="CR61" s="64" t="s">
        <v>659</v>
      </c>
      <c r="CS61" s="64" t="s">
        <v>659</v>
      </c>
      <c r="CT61" s="64" t="s">
        <v>659</v>
      </c>
      <c r="CU61" s="64" t="s">
        <v>659</v>
      </c>
      <c r="CV61" s="64" t="s">
        <v>659</v>
      </c>
      <c r="CW61" s="64" t="s">
        <v>659</v>
      </c>
      <c r="CX61" s="63" t="s">
        <v>659</v>
      </c>
      <c r="CY61" s="64" t="s">
        <v>659</v>
      </c>
      <c r="CZ61" s="64" t="s">
        <v>659</v>
      </c>
      <c r="DA61" s="64" t="s">
        <v>659</v>
      </c>
      <c r="DB61" s="64"/>
      <c r="DC61" s="64"/>
      <c r="DD61" s="64"/>
      <c r="DE61" s="64"/>
      <c r="DF61" s="64"/>
      <c r="DG61" s="64"/>
      <c r="DH61" s="64"/>
    </row>
    <row r="62" spans="1:112" s="412" customFormat="1">
      <c r="C62" s="413"/>
      <c r="D62" s="421"/>
      <c r="E62" s="422" t="s">
        <v>110</v>
      </c>
      <c r="G62" s="422"/>
      <c r="H62" s="423" t="s">
        <v>115</v>
      </c>
      <c r="K62" s="418" t="s">
        <v>1045</v>
      </c>
      <c r="L62" s="419" t="s">
        <v>322</v>
      </c>
      <c r="M62" s="420">
        <v>16</v>
      </c>
      <c r="N62" s="420">
        <v>11</v>
      </c>
      <c r="O62" s="420">
        <v>10</v>
      </c>
      <c r="P62" s="420">
        <v>10</v>
      </c>
      <c r="Q62" s="420">
        <v>15</v>
      </c>
      <c r="R62" s="420">
        <v>15</v>
      </c>
      <c r="S62" s="420">
        <v>15</v>
      </c>
      <c r="T62" s="420">
        <v>11</v>
      </c>
      <c r="U62" s="420">
        <v>15</v>
      </c>
      <c r="V62" s="420">
        <v>10</v>
      </c>
      <c r="W62" s="420">
        <v>9</v>
      </c>
      <c r="X62" s="420">
        <v>16</v>
      </c>
      <c r="Y62" s="420">
        <v>13</v>
      </c>
      <c r="Z62" s="420">
        <v>13</v>
      </c>
      <c r="AA62" s="420">
        <v>13</v>
      </c>
      <c r="AB62" s="420">
        <v>21</v>
      </c>
      <c r="AC62" s="420">
        <v>21</v>
      </c>
      <c r="AD62" s="420">
        <v>16</v>
      </c>
      <c r="AE62" s="420">
        <v>16</v>
      </c>
      <c r="AF62" s="420"/>
      <c r="AG62" s="420">
        <v>11</v>
      </c>
      <c r="AH62" s="420">
        <v>11</v>
      </c>
      <c r="AI62" s="420">
        <v>11</v>
      </c>
      <c r="AJ62" s="420">
        <v>11</v>
      </c>
      <c r="AK62" s="420">
        <v>11</v>
      </c>
      <c r="AL62" s="420">
        <v>11</v>
      </c>
      <c r="AM62" s="420">
        <v>11</v>
      </c>
      <c r="AN62" s="420">
        <v>11</v>
      </c>
      <c r="AO62" s="420">
        <v>11</v>
      </c>
      <c r="AP62" s="420">
        <v>11</v>
      </c>
      <c r="AQ62" s="420">
        <v>20</v>
      </c>
      <c r="AR62" s="420">
        <v>11</v>
      </c>
      <c r="AS62" s="420">
        <v>11</v>
      </c>
      <c r="AT62" s="420">
        <v>15</v>
      </c>
      <c r="AU62" s="420">
        <v>15</v>
      </c>
      <c r="AV62" s="420">
        <v>15</v>
      </c>
      <c r="AW62" s="420">
        <v>15</v>
      </c>
      <c r="AX62" s="420">
        <v>11</v>
      </c>
      <c r="AY62" s="420">
        <v>18</v>
      </c>
      <c r="AZ62" s="420">
        <v>18</v>
      </c>
      <c r="BA62" s="420">
        <v>18</v>
      </c>
      <c r="BB62" s="420">
        <v>18</v>
      </c>
      <c r="BC62" s="420">
        <v>18</v>
      </c>
      <c r="BD62" s="420">
        <v>18</v>
      </c>
      <c r="BE62" s="420">
        <v>18</v>
      </c>
      <c r="BF62" s="420">
        <v>18</v>
      </c>
      <c r="BG62" s="420">
        <v>10</v>
      </c>
      <c r="BH62" s="420">
        <v>16</v>
      </c>
      <c r="BI62" s="420">
        <v>16</v>
      </c>
      <c r="BJ62" s="420">
        <v>16</v>
      </c>
      <c r="BK62" s="420">
        <v>16</v>
      </c>
      <c r="BL62" s="420">
        <v>16</v>
      </c>
      <c r="BM62" s="420">
        <v>16</v>
      </c>
      <c r="BN62" s="420">
        <v>6.5</v>
      </c>
      <c r="BO62" s="420">
        <v>10</v>
      </c>
      <c r="BP62" s="420">
        <v>7</v>
      </c>
      <c r="BQ62" s="420">
        <v>7</v>
      </c>
      <c r="BR62" s="420">
        <v>12</v>
      </c>
      <c r="BS62" s="420">
        <v>12</v>
      </c>
      <c r="BT62" s="420">
        <v>7</v>
      </c>
      <c r="BU62" s="420">
        <v>15</v>
      </c>
      <c r="BV62" s="420">
        <v>10</v>
      </c>
      <c r="BW62" s="420">
        <v>7</v>
      </c>
      <c r="BX62" s="420">
        <v>16</v>
      </c>
      <c r="BY62" s="420"/>
      <c r="BZ62" s="420">
        <v>16</v>
      </c>
      <c r="CA62" s="420">
        <v>16</v>
      </c>
      <c r="CB62" s="420">
        <v>21</v>
      </c>
      <c r="CC62" s="420"/>
      <c r="CD62" s="420"/>
      <c r="CE62" s="420">
        <v>10</v>
      </c>
      <c r="CF62" s="420">
        <v>21</v>
      </c>
      <c r="CG62" s="420">
        <v>16</v>
      </c>
      <c r="CH62" s="420">
        <v>16</v>
      </c>
      <c r="CI62" s="420">
        <v>10</v>
      </c>
      <c r="CJ62" s="420">
        <v>16</v>
      </c>
      <c r="CK62" s="420">
        <v>10</v>
      </c>
      <c r="CL62" s="420">
        <v>7</v>
      </c>
      <c r="CM62" s="420">
        <v>7</v>
      </c>
      <c r="CN62" s="420">
        <v>16</v>
      </c>
      <c r="CO62" s="420">
        <v>10</v>
      </c>
      <c r="CP62" s="420">
        <v>12</v>
      </c>
      <c r="CQ62" s="420">
        <v>16</v>
      </c>
      <c r="CR62" s="420">
        <v>16</v>
      </c>
      <c r="CS62" s="420">
        <v>16</v>
      </c>
      <c r="CT62" s="420">
        <v>16</v>
      </c>
      <c r="CU62" s="420">
        <v>16</v>
      </c>
      <c r="CV62" s="420">
        <v>7</v>
      </c>
      <c r="CW62" s="420">
        <v>11</v>
      </c>
      <c r="CX62" s="420">
        <v>11</v>
      </c>
      <c r="CY62" s="420">
        <v>16</v>
      </c>
      <c r="CZ62" s="420">
        <v>16</v>
      </c>
      <c r="DA62" s="420">
        <v>18</v>
      </c>
      <c r="DB62" s="420"/>
      <c r="DC62" s="420"/>
      <c r="DD62" s="420"/>
      <c r="DE62" s="420"/>
      <c r="DF62" s="420"/>
      <c r="DG62" s="420"/>
      <c r="DH62" s="420"/>
    </row>
    <row r="63" spans="1:112" s="59" customFormat="1">
      <c r="A63" s="57"/>
      <c r="B63" s="57"/>
      <c r="C63" s="77"/>
      <c r="D63" s="99"/>
      <c r="E63" s="60" t="s">
        <v>116</v>
      </c>
      <c r="F63" s="57"/>
      <c r="G63" s="60"/>
      <c r="H63" s="92" t="s">
        <v>96</v>
      </c>
      <c r="I63" s="57"/>
      <c r="J63" s="57"/>
      <c r="K63" s="353" t="s">
        <v>1046</v>
      </c>
      <c r="L63" s="67" t="s">
        <v>321</v>
      </c>
      <c r="M63" s="63" t="s">
        <v>659</v>
      </c>
      <c r="N63" s="63" t="s">
        <v>659</v>
      </c>
      <c r="O63" s="63" t="s">
        <v>659</v>
      </c>
      <c r="P63" s="63" t="s">
        <v>659</v>
      </c>
      <c r="Q63" s="64" t="s">
        <v>659</v>
      </c>
      <c r="R63" s="64" t="s">
        <v>659</v>
      </c>
      <c r="S63" s="64" t="s">
        <v>659</v>
      </c>
      <c r="T63" s="64" t="s">
        <v>659</v>
      </c>
      <c r="U63" s="64" t="s">
        <v>659</v>
      </c>
      <c r="V63" s="64" t="s">
        <v>659</v>
      </c>
      <c r="W63" s="64" t="s">
        <v>659</v>
      </c>
      <c r="X63" s="64" t="s">
        <v>659</v>
      </c>
      <c r="Y63" s="64" t="s">
        <v>659</v>
      </c>
      <c r="Z63" s="64" t="s">
        <v>659</v>
      </c>
      <c r="AA63" s="64" t="s">
        <v>659</v>
      </c>
      <c r="AB63" s="64" t="s">
        <v>659</v>
      </c>
      <c r="AC63" s="64" t="s">
        <v>659</v>
      </c>
      <c r="AD63" s="64" t="s">
        <v>659</v>
      </c>
      <c r="AE63" s="64" t="s">
        <v>659</v>
      </c>
      <c r="AF63" s="63" t="s">
        <v>659</v>
      </c>
      <c r="AG63" s="63" t="s">
        <v>659</v>
      </c>
      <c r="AH63" s="63" t="s">
        <v>1173</v>
      </c>
      <c r="AI63" s="63" t="s">
        <v>1174</v>
      </c>
      <c r="AJ63" s="63" t="s">
        <v>659</v>
      </c>
      <c r="AK63" s="63" t="s">
        <v>659</v>
      </c>
      <c r="AL63" s="63" t="s">
        <v>659</v>
      </c>
      <c r="AM63" s="63" t="s">
        <v>659</v>
      </c>
      <c r="AN63" s="63" t="s">
        <v>659</v>
      </c>
      <c r="AO63" s="63" t="s">
        <v>659</v>
      </c>
      <c r="AP63" s="63" t="s">
        <v>659</v>
      </c>
      <c r="AQ63" s="63" t="s">
        <v>659</v>
      </c>
      <c r="AR63" s="63" t="s">
        <v>659</v>
      </c>
      <c r="AS63" s="63"/>
      <c r="AT63" s="63" t="s">
        <v>659</v>
      </c>
      <c r="AU63" s="63" t="s">
        <v>659</v>
      </c>
      <c r="AV63" s="63" t="s">
        <v>659</v>
      </c>
      <c r="AW63" s="63" t="s">
        <v>659</v>
      </c>
      <c r="AX63" s="63" t="s">
        <v>659</v>
      </c>
      <c r="AY63" s="64" t="s">
        <v>659</v>
      </c>
      <c r="AZ63" s="64" t="s">
        <v>659</v>
      </c>
      <c r="BA63" s="64" t="s">
        <v>659</v>
      </c>
      <c r="BB63" s="64" t="s">
        <v>659</v>
      </c>
      <c r="BC63" s="64" t="s">
        <v>659</v>
      </c>
      <c r="BD63" s="64" t="s">
        <v>659</v>
      </c>
      <c r="BE63" s="64" t="s">
        <v>659</v>
      </c>
      <c r="BF63" s="64" t="s">
        <v>659</v>
      </c>
      <c r="BG63" s="64" t="s">
        <v>659</v>
      </c>
      <c r="BH63" s="64" t="s">
        <v>659</v>
      </c>
      <c r="BI63" s="64" t="s">
        <v>659</v>
      </c>
      <c r="BJ63" s="64" t="s">
        <v>659</v>
      </c>
      <c r="BK63" s="64" t="s">
        <v>659</v>
      </c>
      <c r="BL63" s="64" t="s">
        <v>659</v>
      </c>
      <c r="BM63" s="64" t="s">
        <v>659</v>
      </c>
      <c r="BN63" s="64" t="s">
        <v>659</v>
      </c>
      <c r="BO63" s="64" t="s">
        <v>659</v>
      </c>
      <c r="BP63" s="64" t="s">
        <v>659</v>
      </c>
      <c r="BQ63" s="64" t="s">
        <v>659</v>
      </c>
      <c r="BR63" s="64" t="s">
        <v>659</v>
      </c>
      <c r="BS63" s="64" t="s">
        <v>659</v>
      </c>
      <c r="BT63" s="64" t="s">
        <v>659</v>
      </c>
      <c r="BU63" s="64" t="s">
        <v>659</v>
      </c>
      <c r="BV63" s="64" t="s">
        <v>659</v>
      </c>
      <c r="BW63" s="64" t="s">
        <v>659</v>
      </c>
      <c r="BX63" s="64" t="s">
        <v>659</v>
      </c>
      <c r="BY63" s="64"/>
      <c r="BZ63" s="64" t="s">
        <v>659</v>
      </c>
      <c r="CA63" s="64" t="s">
        <v>659</v>
      </c>
      <c r="CB63" s="64" t="s">
        <v>659</v>
      </c>
      <c r="CC63" s="64"/>
      <c r="CD63" s="64"/>
      <c r="CE63" s="64" t="s">
        <v>659</v>
      </c>
      <c r="CF63" s="64" t="s">
        <v>659</v>
      </c>
      <c r="CG63" s="64" t="s">
        <v>659</v>
      </c>
      <c r="CH63" s="64" t="s">
        <v>659</v>
      </c>
      <c r="CI63" s="64" t="s">
        <v>659</v>
      </c>
      <c r="CJ63" s="64" t="s">
        <v>659</v>
      </c>
      <c r="CK63" s="64" t="s">
        <v>659</v>
      </c>
      <c r="CL63" s="64" t="s">
        <v>659</v>
      </c>
      <c r="CM63" s="64" t="s">
        <v>659</v>
      </c>
      <c r="CN63" s="64" t="s">
        <v>659</v>
      </c>
      <c r="CO63" s="64" t="s">
        <v>659</v>
      </c>
      <c r="CP63" s="64" t="s">
        <v>659</v>
      </c>
      <c r="CQ63" s="64" t="s">
        <v>659</v>
      </c>
      <c r="CR63" s="64" t="s">
        <v>659</v>
      </c>
      <c r="CS63" s="64" t="s">
        <v>659</v>
      </c>
      <c r="CT63" s="64" t="s">
        <v>659</v>
      </c>
      <c r="CU63" s="64" t="s">
        <v>659</v>
      </c>
      <c r="CV63" s="64" t="s">
        <v>659</v>
      </c>
      <c r="CW63" s="64" t="s">
        <v>659</v>
      </c>
      <c r="CX63" s="63" t="s">
        <v>659</v>
      </c>
      <c r="CY63" s="64" t="s">
        <v>659</v>
      </c>
      <c r="CZ63" s="64" t="s">
        <v>659</v>
      </c>
      <c r="DA63" s="64" t="s">
        <v>659</v>
      </c>
      <c r="DB63" s="64"/>
      <c r="DC63" s="64"/>
      <c r="DD63" s="64"/>
      <c r="DE63" s="64"/>
      <c r="DF63" s="64"/>
      <c r="DG63" s="64"/>
      <c r="DH63" s="64"/>
    </row>
    <row r="64" spans="1:112" s="59" customFormat="1">
      <c r="A64" s="57"/>
      <c r="B64" s="57"/>
      <c r="C64" s="77"/>
      <c r="D64" s="103" t="s">
        <v>117</v>
      </c>
      <c r="E64" s="103"/>
      <c r="F64" s="60"/>
      <c r="G64" s="60"/>
      <c r="H64" s="92" t="s">
        <v>118</v>
      </c>
      <c r="I64" s="57"/>
      <c r="J64" s="57"/>
      <c r="K64" s="353" t="s">
        <v>1047</v>
      </c>
      <c r="L64" s="67" t="s">
        <v>320</v>
      </c>
      <c r="M64" s="63">
        <v>24</v>
      </c>
      <c r="N64" s="63">
        <v>24</v>
      </c>
      <c r="O64" s="63">
        <v>24</v>
      </c>
      <c r="P64" s="63">
        <v>24</v>
      </c>
      <c r="Q64" s="64">
        <v>24</v>
      </c>
      <c r="R64" s="64">
        <v>24</v>
      </c>
      <c r="S64" s="64">
        <v>24</v>
      </c>
      <c r="T64" s="64">
        <v>24</v>
      </c>
      <c r="U64" s="64">
        <v>18</v>
      </c>
      <c r="V64" s="64">
        <v>24</v>
      </c>
      <c r="W64" s="64">
        <v>24</v>
      </c>
      <c r="X64" s="64">
        <v>24</v>
      </c>
      <c r="Y64" s="64">
        <v>24</v>
      </c>
      <c r="Z64" s="64">
        <v>24</v>
      </c>
      <c r="AA64" s="64">
        <v>24</v>
      </c>
      <c r="AB64" s="64">
        <v>24</v>
      </c>
      <c r="AC64" s="64">
        <v>24</v>
      </c>
      <c r="AD64" s="64">
        <v>24</v>
      </c>
      <c r="AE64" s="64">
        <v>24</v>
      </c>
      <c r="AF64" s="63"/>
      <c r="AG64" s="63">
        <v>24</v>
      </c>
      <c r="AH64" s="63">
        <v>24</v>
      </c>
      <c r="AI64" s="63">
        <v>24</v>
      </c>
      <c r="AJ64" s="63">
        <v>24</v>
      </c>
      <c r="AK64" s="63">
        <v>18</v>
      </c>
      <c r="AL64" s="63">
        <v>18</v>
      </c>
      <c r="AM64" s="63">
        <v>18</v>
      </c>
      <c r="AN64" s="63">
        <v>24</v>
      </c>
      <c r="AO64" s="63">
        <v>24</v>
      </c>
      <c r="AP64" s="63">
        <v>24</v>
      </c>
      <c r="AQ64" s="63">
        <v>24</v>
      </c>
      <c r="AR64" s="63">
        <v>24</v>
      </c>
      <c r="AS64" s="63">
        <v>24</v>
      </c>
      <c r="AT64" s="63">
        <v>18</v>
      </c>
      <c r="AU64" s="63">
        <v>24</v>
      </c>
      <c r="AV64" s="63">
        <v>24</v>
      </c>
      <c r="AW64" s="63">
        <v>24</v>
      </c>
      <c r="AX64" s="63">
        <v>24</v>
      </c>
      <c r="AY64" s="64">
        <v>24</v>
      </c>
      <c r="AZ64" s="64">
        <v>24</v>
      </c>
      <c r="BA64" s="64">
        <v>24</v>
      </c>
      <c r="BB64" s="64">
        <v>24</v>
      </c>
      <c r="BC64" s="64">
        <v>24</v>
      </c>
      <c r="BD64" s="64">
        <v>24</v>
      </c>
      <c r="BE64" s="64">
        <v>24</v>
      </c>
      <c r="BF64" s="64">
        <v>24</v>
      </c>
      <c r="BG64" s="64">
        <v>24</v>
      </c>
      <c r="BH64" s="64">
        <v>24</v>
      </c>
      <c r="BI64" s="64">
        <v>24</v>
      </c>
      <c r="BJ64" s="64">
        <v>24</v>
      </c>
      <c r="BK64" s="64">
        <v>24</v>
      </c>
      <c r="BL64" s="64">
        <v>24</v>
      </c>
      <c r="BM64" s="64">
        <v>24</v>
      </c>
      <c r="BN64" s="64">
        <v>24</v>
      </c>
      <c r="BO64" s="64">
        <v>24</v>
      </c>
      <c r="BP64" s="64">
        <v>24</v>
      </c>
      <c r="BQ64" s="64">
        <v>24</v>
      </c>
      <c r="BR64" s="64">
        <v>24</v>
      </c>
      <c r="BS64" s="64">
        <v>24</v>
      </c>
      <c r="BT64" s="64">
        <v>24</v>
      </c>
      <c r="BU64" s="64">
        <v>24</v>
      </c>
      <c r="BV64" s="64">
        <v>24</v>
      </c>
      <c r="BW64" s="64">
        <v>24</v>
      </c>
      <c r="BX64" s="64">
        <v>24</v>
      </c>
      <c r="BY64" s="64"/>
      <c r="BZ64" s="64">
        <v>24</v>
      </c>
      <c r="CA64" s="64">
        <v>24</v>
      </c>
      <c r="CB64" s="64">
        <v>24</v>
      </c>
      <c r="CC64" s="64"/>
      <c r="CD64" s="64"/>
      <c r="CE64" s="64">
        <v>24</v>
      </c>
      <c r="CF64" s="64">
        <v>24</v>
      </c>
      <c r="CG64" s="64">
        <v>24</v>
      </c>
      <c r="CH64" s="64">
        <v>24</v>
      </c>
      <c r="CI64" s="64">
        <v>24</v>
      </c>
      <c r="CJ64" s="64">
        <v>24</v>
      </c>
      <c r="CK64" s="64">
        <v>24</v>
      </c>
      <c r="CL64" s="64">
        <v>24</v>
      </c>
      <c r="CM64" s="64">
        <v>24</v>
      </c>
      <c r="CN64" s="64">
        <v>24</v>
      </c>
      <c r="CO64" s="64">
        <v>24</v>
      </c>
      <c r="CP64" s="64">
        <v>24</v>
      </c>
      <c r="CQ64" s="64">
        <v>24</v>
      </c>
      <c r="CR64" s="64">
        <v>24</v>
      </c>
      <c r="CS64" s="64">
        <v>24</v>
      </c>
      <c r="CT64" s="64">
        <v>24</v>
      </c>
      <c r="CU64" s="64">
        <v>18</v>
      </c>
      <c r="CV64" s="64">
        <v>24</v>
      </c>
      <c r="CW64" s="64">
        <v>24</v>
      </c>
      <c r="CX64" s="63">
        <v>24</v>
      </c>
      <c r="CY64" s="64">
        <v>24</v>
      </c>
      <c r="CZ64" s="64">
        <v>24</v>
      </c>
      <c r="DA64" s="64">
        <v>24</v>
      </c>
      <c r="DB64" s="64"/>
      <c r="DC64" s="64"/>
      <c r="DD64" s="64"/>
      <c r="DE64" s="64"/>
      <c r="DF64" s="64"/>
      <c r="DG64" s="64"/>
      <c r="DH64" s="64"/>
    </row>
    <row r="65" spans="1:112" s="59" customFormat="1" ht="12.75" thickBot="1">
      <c r="A65" s="57"/>
      <c r="B65" s="57"/>
      <c r="C65" s="82"/>
      <c r="D65" s="111" t="s">
        <v>119</v>
      </c>
      <c r="E65" s="111"/>
      <c r="F65" s="108"/>
      <c r="G65" s="108"/>
      <c r="H65" s="112" t="s">
        <v>120</v>
      </c>
      <c r="I65" s="57"/>
      <c r="J65" s="57"/>
      <c r="K65" s="353" t="s">
        <v>1048</v>
      </c>
      <c r="L65" s="67" t="s">
        <v>319</v>
      </c>
      <c r="M65" s="63">
        <v>23</v>
      </c>
      <c r="N65" s="63">
        <v>23</v>
      </c>
      <c r="O65" s="63">
        <v>23</v>
      </c>
      <c r="P65" s="63">
        <v>23</v>
      </c>
      <c r="Q65" s="64">
        <v>23</v>
      </c>
      <c r="R65" s="64">
        <v>23</v>
      </c>
      <c r="S65" s="64">
        <v>23</v>
      </c>
      <c r="T65" s="64">
        <v>23</v>
      </c>
      <c r="U65" s="64">
        <v>15</v>
      </c>
      <c r="V65" s="64">
        <v>23</v>
      </c>
      <c r="W65" s="64">
        <v>24</v>
      </c>
      <c r="X65" s="64">
        <v>23</v>
      </c>
      <c r="Y65" s="64">
        <v>26</v>
      </c>
      <c r="Z65" s="64">
        <v>26</v>
      </c>
      <c r="AA65" s="64">
        <v>26</v>
      </c>
      <c r="AB65" s="64">
        <v>27</v>
      </c>
      <c r="AC65" s="64">
        <v>27</v>
      </c>
      <c r="AD65" s="64">
        <v>23</v>
      </c>
      <c r="AE65" s="64">
        <v>23</v>
      </c>
      <c r="AF65" s="63"/>
      <c r="AG65" s="63">
        <v>23</v>
      </c>
      <c r="AH65" s="63">
        <v>23</v>
      </c>
      <c r="AI65" s="63">
        <v>23</v>
      </c>
      <c r="AJ65" s="63">
        <v>23</v>
      </c>
      <c r="AK65" s="63">
        <v>15</v>
      </c>
      <c r="AL65" s="63">
        <v>15</v>
      </c>
      <c r="AM65" s="63">
        <v>15</v>
      </c>
      <c r="AN65" s="63">
        <v>23</v>
      </c>
      <c r="AO65" s="63">
        <v>23</v>
      </c>
      <c r="AP65" s="63">
        <v>23</v>
      </c>
      <c r="AQ65" s="63">
        <v>26</v>
      </c>
      <c r="AR65" s="63">
        <v>23</v>
      </c>
      <c r="AS65" s="63">
        <v>23</v>
      </c>
      <c r="AT65" s="63">
        <v>15</v>
      </c>
      <c r="AU65" s="63">
        <v>23</v>
      </c>
      <c r="AV65" s="63">
        <v>23</v>
      </c>
      <c r="AW65" s="63">
        <v>23</v>
      </c>
      <c r="AX65" s="63">
        <v>23</v>
      </c>
      <c r="AY65" s="64">
        <v>23</v>
      </c>
      <c r="AZ65" s="64">
        <v>23</v>
      </c>
      <c r="BA65" s="64">
        <v>23</v>
      </c>
      <c r="BB65" s="64">
        <v>23</v>
      </c>
      <c r="BC65" s="64">
        <v>23</v>
      </c>
      <c r="BD65" s="64">
        <v>23</v>
      </c>
      <c r="BE65" s="64">
        <v>23</v>
      </c>
      <c r="BF65" s="64">
        <v>23</v>
      </c>
      <c r="BG65" s="64">
        <v>23</v>
      </c>
      <c r="BH65" s="64">
        <v>23</v>
      </c>
      <c r="BI65" s="64">
        <v>23</v>
      </c>
      <c r="BJ65" s="64">
        <v>23</v>
      </c>
      <c r="BK65" s="64">
        <v>24</v>
      </c>
      <c r="BL65" s="64">
        <v>23</v>
      </c>
      <c r="BM65" s="64">
        <v>23</v>
      </c>
      <c r="BN65" s="64">
        <v>23</v>
      </c>
      <c r="BO65" s="64">
        <v>23</v>
      </c>
      <c r="BP65" s="64">
        <v>23</v>
      </c>
      <c r="BQ65" s="64">
        <v>23</v>
      </c>
      <c r="BR65" s="64">
        <v>24</v>
      </c>
      <c r="BS65" s="64">
        <v>26</v>
      </c>
      <c r="BT65" s="64">
        <v>26</v>
      </c>
      <c r="BU65" s="64">
        <v>24</v>
      </c>
      <c r="BV65" s="64">
        <v>23</v>
      </c>
      <c r="BW65" s="64">
        <v>24</v>
      </c>
      <c r="BX65" s="64">
        <v>23</v>
      </c>
      <c r="BY65" s="64"/>
      <c r="BZ65" s="64">
        <v>23</v>
      </c>
      <c r="CA65" s="64">
        <v>23</v>
      </c>
      <c r="CB65" s="64">
        <v>27</v>
      </c>
      <c r="CC65" s="64"/>
      <c r="CD65" s="64"/>
      <c r="CE65" s="64">
        <v>23</v>
      </c>
      <c r="CF65" s="64">
        <v>27</v>
      </c>
      <c r="CG65" s="64">
        <v>23</v>
      </c>
      <c r="CH65" s="64">
        <v>23</v>
      </c>
      <c r="CI65" s="64">
        <v>23</v>
      </c>
      <c r="CJ65" s="64">
        <v>23</v>
      </c>
      <c r="CK65" s="64">
        <v>23</v>
      </c>
      <c r="CL65" s="64">
        <v>23</v>
      </c>
      <c r="CM65" s="64">
        <v>23</v>
      </c>
      <c r="CN65" s="64">
        <v>23</v>
      </c>
      <c r="CO65" s="64">
        <v>23</v>
      </c>
      <c r="CP65" s="64">
        <v>23</v>
      </c>
      <c r="CQ65" s="64">
        <v>23</v>
      </c>
      <c r="CR65" s="64">
        <v>23</v>
      </c>
      <c r="CS65" s="64">
        <v>23</v>
      </c>
      <c r="CT65" s="64">
        <v>23</v>
      </c>
      <c r="CU65" s="64">
        <v>15</v>
      </c>
      <c r="CV65" s="64">
        <v>23</v>
      </c>
      <c r="CW65" s="64">
        <v>23</v>
      </c>
      <c r="CX65" s="63">
        <v>23</v>
      </c>
      <c r="CY65" s="64">
        <v>23</v>
      </c>
      <c r="CZ65" s="64">
        <v>23</v>
      </c>
      <c r="DA65" s="64">
        <v>23</v>
      </c>
      <c r="DB65" s="64"/>
      <c r="DC65" s="64"/>
      <c r="DD65" s="64"/>
      <c r="DE65" s="64"/>
      <c r="DF65" s="64"/>
      <c r="DG65" s="64"/>
      <c r="DH65" s="64"/>
    </row>
    <row r="66" spans="1:112" s="59" customFormat="1" ht="13.5" customHeight="1">
      <c r="A66" s="57"/>
      <c r="B66" s="57"/>
      <c r="C66" s="87" t="s">
        <v>121</v>
      </c>
      <c r="D66" s="110" t="s">
        <v>122</v>
      </c>
      <c r="E66" s="110"/>
      <c r="F66" s="89"/>
      <c r="G66" s="89"/>
      <c r="H66" s="113" t="s">
        <v>123</v>
      </c>
      <c r="I66" s="57"/>
      <c r="J66" s="57"/>
      <c r="K66" s="353" t="s">
        <v>1049</v>
      </c>
      <c r="L66" s="67" t="s">
        <v>318</v>
      </c>
      <c r="M66" s="63">
        <v>20</v>
      </c>
      <c r="N66" s="63">
        <v>20</v>
      </c>
      <c r="O66" s="63">
        <v>20</v>
      </c>
      <c r="P66" s="63">
        <v>20</v>
      </c>
      <c r="Q66" s="64">
        <v>20</v>
      </c>
      <c r="R66" s="64">
        <v>20</v>
      </c>
      <c r="S66" s="64">
        <v>20</v>
      </c>
      <c r="T66" s="64">
        <v>20</v>
      </c>
      <c r="U66" s="64">
        <v>20</v>
      </c>
      <c r="V66" s="64">
        <v>20</v>
      </c>
      <c r="W66" s="64">
        <v>20</v>
      </c>
      <c r="X66" s="64">
        <v>20</v>
      </c>
      <c r="Y66" s="64">
        <v>20</v>
      </c>
      <c r="Z66" s="64">
        <v>20</v>
      </c>
      <c r="AA66" s="64">
        <v>20</v>
      </c>
      <c r="AB66" s="64">
        <v>20</v>
      </c>
      <c r="AC66" s="64">
        <v>20</v>
      </c>
      <c r="AD66" s="64">
        <v>20</v>
      </c>
      <c r="AE66" s="64">
        <v>20</v>
      </c>
      <c r="AF66" s="63">
        <v>20</v>
      </c>
      <c r="AG66" s="63">
        <v>20</v>
      </c>
      <c r="AH66" s="63">
        <v>20</v>
      </c>
      <c r="AI66" s="63">
        <v>20</v>
      </c>
      <c r="AJ66" s="63">
        <v>20</v>
      </c>
      <c r="AK66" s="63">
        <v>20</v>
      </c>
      <c r="AL66" s="63">
        <v>20</v>
      </c>
      <c r="AM66" s="63">
        <v>20</v>
      </c>
      <c r="AN66" s="63">
        <v>20</v>
      </c>
      <c r="AO66" s="63">
        <v>20</v>
      </c>
      <c r="AP66" s="63">
        <v>20</v>
      </c>
      <c r="AQ66" s="63">
        <v>20</v>
      </c>
      <c r="AR66" s="63">
        <v>20</v>
      </c>
      <c r="AS66" s="63">
        <v>20</v>
      </c>
      <c r="AT66" s="63">
        <v>20</v>
      </c>
      <c r="AU66" s="63">
        <v>20</v>
      </c>
      <c r="AV66" s="63">
        <v>20</v>
      </c>
      <c r="AW66" s="63">
        <v>20</v>
      </c>
      <c r="AX66" s="63">
        <v>20</v>
      </c>
      <c r="AY66" s="64">
        <v>20</v>
      </c>
      <c r="AZ66" s="64">
        <v>20</v>
      </c>
      <c r="BA66" s="64">
        <v>20</v>
      </c>
      <c r="BB66" s="64">
        <v>20</v>
      </c>
      <c r="BC66" s="64">
        <v>20</v>
      </c>
      <c r="BD66" s="64">
        <v>20</v>
      </c>
      <c r="BE66" s="64">
        <v>20</v>
      </c>
      <c r="BF66" s="64">
        <v>20</v>
      </c>
      <c r="BG66" s="64">
        <v>20</v>
      </c>
      <c r="BH66" s="64">
        <v>20</v>
      </c>
      <c r="BI66" s="64">
        <v>20</v>
      </c>
      <c r="BJ66" s="64">
        <v>20</v>
      </c>
      <c r="BK66" s="64">
        <v>20</v>
      </c>
      <c r="BL66" s="64">
        <v>20</v>
      </c>
      <c r="BM66" s="64">
        <v>20</v>
      </c>
      <c r="BN66" s="64">
        <v>20</v>
      </c>
      <c r="BO66" s="64">
        <v>20</v>
      </c>
      <c r="BP66" s="64">
        <v>20</v>
      </c>
      <c r="BQ66" s="64">
        <v>20</v>
      </c>
      <c r="BR66" s="64">
        <v>20</v>
      </c>
      <c r="BS66" s="64">
        <v>20</v>
      </c>
      <c r="BT66" s="64">
        <v>20</v>
      </c>
      <c r="BU66" s="64">
        <v>20</v>
      </c>
      <c r="BV66" s="64">
        <v>20</v>
      </c>
      <c r="BW66" s="64">
        <v>20</v>
      </c>
      <c r="BX66" s="64">
        <v>20</v>
      </c>
      <c r="BY66" s="64">
        <v>20</v>
      </c>
      <c r="BZ66" s="64">
        <v>20</v>
      </c>
      <c r="CA66" s="64">
        <v>20</v>
      </c>
      <c r="CB66" s="64">
        <v>20</v>
      </c>
      <c r="CC66" s="64">
        <v>20</v>
      </c>
      <c r="CD66" s="64">
        <v>20</v>
      </c>
      <c r="CE66" s="64">
        <v>20</v>
      </c>
      <c r="CF66" s="64">
        <v>20</v>
      </c>
      <c r="CG66" s="64">
        <v>20</v>
      </c>
      <c r="CH66" s="64">
        <v>20</v>
      </c>
      <c r="CI66" s="64">
        <v>20</v>
      </c>
      <c r="CJ66" s="64">
        <v>20</v>
      </c>
      <c r="CK66" s="64">
        <v>20</v>
      </c>
      <c r="CL66" s="64">
        <v>20</v>
      </c>
      <c r="CM66" s="64">
        <v>20</v>
      </c>
      <c r="CN66" s="64">
        <v>20</v>
      </c>
      <c r="CO66" s="64">
        <v>20</v>
      </c>
      <c r="CP66" s="64">
        <v>20</v>
      </c>
      <c r="CQ66" s="64">
        <v>20</v>
      </c>
      <c r="CR66" s="64">
        <v>20</v>
      </c>
      <c r="CS66" s="64">
        <v>20</v>
      </c>
      <c r="CT66" s="64">
        <v>20</v>
      </c>
      <c r="CU66" s="64">
        <v>20</v>
      </c>
      <c r="CV66" s="64">
        <v>20</v>
      </c>
      <c r="CW66" s="64">
        <v>20</v>
      </c>
      <c r="CX66" s="63">
        <v>20</v>
      </c>
      <c r="CY66" s="64">
        <v>20</v>
      </c>
      <c r="CZ66" s="64">
        <v>20</v>
      </c>
      <c r="DA66" s="64">
        <v>20</v>
      </c>
      <c r="DB66" s="64"/>
      <c r="DC66" s="64"/>
      <c r="DD66" s="64"/>
      <c r="DE66" s="64"/>
      <c r="DF66" s="64"/>
      <c r="DG66" s="64"/>
      <c r="DH66" s="64"/>
    </row>
    <row r="67" spans="1:112">
      <c r="C67" s="77"/>
      <c r="D67" s="103" t="s">
        <v>124</v>
      </c>
      <c r="E67" s="103"/>
      <c r="F67" s="60"/>
      <c r="G67" s="60"/>
      <c r="H67" s="92" t="s">
        <v>125</v>
      </c>
      <c r="K67" s="353" t="s">
        <v>1050</v>
      </c>
      <c r="L67" s="66" t="s">
        <v>316</v>
      </c>
      <c r="M67" s="63">
        <v>0.38</v>
      </c>
      <c r="N67" s="63">
        <v>0.38</v>
      </c>
      <c r="O67" s="63">
        <v>0.38</v>
      </c>
      <c r="P67" s="63">
        <v>0.38</v>
      </c>
      <c r="Q67" s="63">
        <v>0.38</v>
      </c>
      <c r="R67" s="63">
        <v>0.38</v>
      </c>
      <c r="S67" s="63">
        <v>0.38</v>
      </c>
      <c r="T67" s="63">
        <v>0.38</v>
      </c>
      <c r="U67" s="63">
        <v>0.3</v>
      </c>
      <c r="V67" s="63">
        <v>0.38</v>
      </c>
      <c r="W67" s="63">
        <v>0.38</v>
      </c>
      <c r="X67" s="63">
        <v>0.38</v>
      </c>
      <c r="Y67" s="63">
        <v>0.38</v>
      </c>
      <c r="Z67" s="63">
        <v>0.38</v>
      </c>
      <c r="AA67" s="63">
        <v>0.38</v>
      </c>
      <c r="AB67" s="63">
        <v>0.45</v>
      </c>
      <c r="AC67" s="63">
        <v>0.45</v>
      </c>
      <c r="AD67" s="63">
        <v>0.38</v>
      </c>
      <c r="AE67" s="63">
        <v>0.38</v>
      </c>
      <c r="AF67" s="63">
        <v>0.38</v>
      </c>
      <c r="AG67" s="63">
        <v>0.35</v>
      </c>
      <c r="AH67" s="63">
        <v>0.38</v>
      </c>
      <c r="AI67" s="63">
        <v>0.35</v>
      </c>
      <c r="AJ67" s="63">
        <v>0.35</v>
      </c>
      <c r="AK67" s="63">
        <v>0.3</v>
      </c>
      <c r="AL67" s="63">
        <v>0.3</v>
      </c>
      <c r="AM67" s="63">
        <v>0.3</v>
      </c>
      <c r="AN67" s="63">
        <v>0.38</v>
      </c>
      <c r="AO67" s="63">
        <v>0.38</v>
      </c>
      <c r="AP67" s="63">
        <v>0.38</v>
      </c>
      <c r="AQ67" s="63">
        <v>0.38</v>
      </c>
      <c r="AR67" s="63">
        <v>0.38</v>
      </c>
      <c r="AS67" s="63">
        <v>0.38</v>
      </c>
      <c r="AT67" s="63">
        <v>0.3</v>
      </c>
      <c r="AU67" s="63">
        <v>0.38</v>
      </c>
      <c r="AV67" s="63">
        <v>0.38</v>
      </c>
      <c r="AW67" s="63">
        <v>0.38</v>
      </c>
      <c r="AX67" s="63">
        <v>0.38</v>
      </c>
      <c r="AY67" s="63">
        <v>0.38</v>
      </c>
      <c r="AZ67" s="63">
        <v>0.38</v>
      </c>
      <c r="BA67" s="63">
        <v>0.38</v>
      </c>
      <c r="BB67" s="63">
        <v>0.38</v>
      </c>
      <c r="BC67" s="63">
        <v>0.38</v>
      </c>
      <c r="BD67" s="63">
        <v>0.38</v>
      </c>
      <c r="BE67" s="63">
        <v>0.38</v>
      </c>
      <c r="BF67" s="63">
        <v>0.38</v>
      </c>
      <c r="BG67" s="63">
        <v>0.38</v>
      </c>
      <c r="BH67" s="63">
        <v>0.38</v>
      </c>
      <c r="BI67" s="63">
        <v>0.38</v>
      </c>
      <c r="BJ67" s="63">
        <v>0.38</v>
      </c>
      <c r="BK67" s="63">
        <v>0.38</v>
      </c>
      <c r="BL67" s="63">
        <v>0.38</v>
      </c>
      <c r="BM67" s="63">
        <v>0.38</v>
      </c>
      <c r="BN67" s="63">
        <v>0.38</v>
      </c>
      <c r="BO67" s="63">
        <v>0.38</v>
      </c>
      <c r="BP67" s="63">
        <v>0.38</v>
      </c>
      <c r="BQ67" s="63">
        <v>0.38</v>
      </c>
      <c r="BR67" s="63">
        <v>0.38</v>
      </c>
      <c r="BS67" s="63">
        <v>0.38</v>
      </c>
      <c r="BT67" s="63">
        <v>0.38</v>
      </c>
      <c r="BU67" s="63">
        <v>0.38</v>
      </c>
      <c r="BV67" s="63">
        <v>0.38</v>
      </c>
      <c r="BW67" s="63">
        <v>0.38</v>
      </c>
      <c r="BX67" s="63">
        <v>0.38</v>
      </c>
      <c r="BY67" s="63">
        <v>0.38</v>
      </c>
      <c r="BZ67" s="63">
        <v>0.38</v>
      </c>
      <c r="CA67" s="63">
        <v>0.38</v>
      </c>
      <c r="CB67" s="63">
        <v>0.45</v>
      </c>
      <c r="CC67" s="63">
        <v>0.38</v>
      </c>
      <c r="CD67" s="63">
        <v>0.38</v>
      </c>
      <c r="CE67" s="63">
        <v>0.38</v>
      </c>
      <c r="CF67" s="63">
        <v>0.45</v>
      </c>
      <c r="CG67" s="63">
        <v>0.38</v>
      </c>
      <c r="CH67" s="63">
        <v>0.38</v>
      </c>
      <c r="CI67" s="63">
        <v>0.38</v>
      </c>
      <c r="CJ67" s="63">
        <v>0.38</v>
      </c>
      <c r="CK67" s="63">
        <v>0.38</v>
      </c>
      <c r="CL67" s="63">
        <v>0.38</v>
      </c>
      <c r="CM67" s="63">
        <v>0.38</v>
      </c>
      <c r="CN67" s="63">
        <v>0.38</v>
      </c>
      <c r="CO67" s="63">
        <v>0.38</v>
      </c>
      <c r="CP67" s="63">
        <v>0.38</v>
      </c>
      <c r="CQ67" s="63">
        <v>0.38</v>
      </c>
      <c r="CR67" s="63">
        <v>0.38</v>
      </c>
      <c r="CS67" s="63">
        <v>0.38</v>
      </c>
      <c r="CT67" s="63">
        <v>0.38</v>
      </c>
      <c r="CU67" s="63">
        <v>0.3</v>
      </c>
      <c r="CV67" s="63">
        <v>0.38</v>
      </c>
      <c r="CW67" s="63">
        <v>0.38</v>
      </c>
      <c r="CX67" s="63">
        <v>0.35</v>
      </c>
      <c r="CY67" s="63">
        <v>0.38</v>
      </c>
      <c r="CZ67" s="63">
        <v>0.38</v>
      </c>
      <c r="DA67" s="63">
        <v>0.38</v>
      </c>
      <c r="DB67" s="63"/>
      <c r="DC67" s="63"/>
      <c r="DD67" s="63"/>
      <c r="DE67" s="63"/>
      <c r="DF67" s="63"/>
      <c r="DG67" s="63"/>
      <c r="DH67" s="63"/>
    </row>
    <row r="68" spans="1:112" s="59" customFormat="1">
      <c r="A68" s="57"/>
      <c r="B68" s="57"/>
      <c r="C68" s="77"/>
      <c r="D68" s="103" t="s">
        <v>126</v>
      </c>
      <c r="E68" s="103"/>
      <c r="F68" s="60"/>
      <c r="G68" s="60"/>
      <c r="H68" s="92" t="s">
        <v>127</v>
      </c>
      <c r="I68" s="57"/>
      <c r="J68" s="57"/>
      <c r="K68" s="353" t="s">
        <v>1051</v>
      </c>
      <c r="L68" s="67" t="s">
        <v>270</v>
      </c>
      <c r="M68" s="63" t="s">
        <v>666</v>
      </c>
      <c r="N68" s="63" t="s">
        <v>666</v>
      </c>
      <c r="O68" s="63" t="s">
        <v>666</v>
      </c>
      <c r="P68" s="63" t="s">
        <v>666</v>
      </c>
      <c r="Q68" s="64" t="s">
        <v>666</v>
      </c>
      <c r="R68" s="64" t="s">
        <v>666</v>
      </c>
      <c r="S68" s="64" t="s">
        <v>666</v>
      </c>
      <c r="T68" s="64" t="s">
        <v>666</v>
      </c>
      <c r="U68" s="64" t="s">
        <v>666</v>
      </c>
      <c r="V68" s="64" t="s">
        <v>666</v>
      </c>
      <c r="W68" s="64" t="s">
        <v>666</v>
      </c>
      <c r="X68" s="64" t="s">
        <v>666</v>
      </c>
      <c r="Y68" s="64" t="s">
        <v>666</v>
      </c>
      <c r="Z68" s="64" t="s">
        <v>666</v>
      </c>
      <c r="AA68" s="64" t="s">
        <v>666</v>
      </c>
      <c r="AB68" s="64" t="s">
        <v>666</v>
      </c>
      <c r="AC68" s="64" t="s">
        <v>666</v>
      </c>
      <c r="AD68" s="64" t="s">
        <v>666</v>
      </c>
      <c r="AE68" s="64" t="s">
        <v>666</v>
      </c>
      <c r="AF68" s="63" t="s">
        <v>666</v>
      </c>
      <c r="AG68" s="63" t="s">
        <v>666</v>
      </c>
      <c r="AH68" s="63" t="s">
        <v>666</v>
      </c>
      <c r="AI68" s="63" t="s">
        <v>666</v>
      </c>
      <c r="AJ68" s="63" t="s">
        <v>666</v>
      </c>
      <c r="AK68" s="63" t="s">
        <v>666</v>
      </c>
      <c r="AL68" s="63" t="s">
        <v>666</v>
      </c>
      <c r="AM68" s="63" t="s">
        <v>666</v>
      </c>
      <c r="AN68" s="63" t="s">
        <v>666</v>
      </c>
      <c r="AO68" s="63" t="s">
        <v>666</v>
      </c>
      <c r="AP68" s="63" t="s">
        <v>666</v>
      </c>
      <c r="AQ68" s="63" t="s">
        <v>666</v>
      </c>
      <c r="AR68" s="63" t="s">
        <v>666</v>
      </c>
      <c r="AS68" s="63" t="s">
        <v>666</v>
      </c>
      <c r="AT68" s="63" t="s">
        <v>666</v>
      </c>
      <c r="AU68" s="63" t="s">
        <v>666</v>
      </c>
      <c r="AV68" s="63" t="s">
        <v>666</v>
      </c>
      <c r="AW68" s="63" t="s">
        <v>666</v>
      </c>
      <c r="AX68" s="63" t="s">
        <v>666</v>
      </c>
      <c r="AY68" s="64" t="s">
        <v>666</v>
      </c>
      <c r="AZ68" s="64" t="s">
        <v>666</v>
      </c>
      <c r="BA68" s="64" t="s">
        <v>666</v>
      </c>
      <c r="BB68" s="64" t="s">
        <v>666</v>
      </c>
      <c r="BC68" s="64" t="s">
        <v>666</v>
      </c>
      <c r="BD68" s="64" t="s">
        <v>666</v>
      </c>
      <c r="BE68" s="64" t="s">
        <v>666</v>
      </c>
      <c r="BF68" s="64" t="s">
        <v>666</v>
      </c>
      <c r="BG68" s="64" t="s">
        <v>666</v>
      </c>
      <c r="BH68" s="64" t="s">
        <v>666</v>
      </c>
      <c r="BI68" s="64" t="s">
        <v>666</v>
      </c>
      <c r="BJ68" s="64" t="s">
        <v>666</v>
      </c>
      <c r="BK68" s="64" t="s">
        <v>666</v>
      </c>
      <c r="BL68" s="64" t="s">
        <v>666</v>
      </c>
      <c r="BM68" s="64" t="s">
        <v>666</v>
      </c>
      <c r="BN68" s="64" t="s">
        <v>666</v>
      </c>
      <c r="BO68" s="64" t="s">
        <v>666</v>
      </c>
      <c r="BP68" s="64" t="s">
        <v>666</v>
      </c>
      <c r="BQ68" s="64" t="s">
        <v>666</v>
      </c>
      <c r="BR68" s="64" t="s">
        <v>666</v>
      </c>
      <c r="BS68" s="64" t="s">
        <v>666</v>
      </c>
      <c r="BT68" s="64" t="s">
        <v>666</v>
      </c>
      <c r="BU68" s="64" t="s">
        <v>666</v>
      </c>
      <c r="BV68" s="64" t="s">
        <v>666</v>
      </c>
      <c r="BW68" s="64" t="s">
        <v>666</v>
      </c>
      <c r="BX68" s="64" t="s">
        <v>666</v>
      </c>
      <c r="BY68" s="64"/>
      <c r="BZ68" s="64" t="s">
        <v>666</v>
      </c>
      <c r="CA68" s="64" t="s">
        <v>666</v>
      </c>
      <c r="CB68" s="64" t="s">
        <v>666</v>
      </c>
      <c r="CC68" s="64"/>
      <c r="CD68" s="64"/>
      <c r="CE68" s="64" t="s">
        <v>666</v>
      </c>
      <c r="CF68" s="64" t="s">
        <v>666</v>
      </c>
      <c r="CG68" s="64" t="s">
        <v>666</v>
      </c>
      <c r="CH68" s="64" t="s">
        <v>666</v>
      </c>
      <c r="CI68" s="64" t="s">
        <v>666</v>
      </c>
      <c r="CJ68" s="64" t="s">
        <v>666</v>
      </c>
      <c r="CK68" s="64" t="s">
        <v>666</v>
      </c>
      <c r="CL68" s="64" t="s">
        <v>666</v>
      </c>
      <c r="CM68" s="64" t="s">
        <v>666</v>
      </c>
      <c r="CN68" s="64" t="s">
        <v>666</v>
      </c>
      <c r="CO68" s="64" t="s">
        <v>666</v>
      </c>
      <c r="CP68" s="64" t="s">
        <v>666</v>
      </c>
      <c r="CQ68" s="64" t="s">
        <v>666</v>
      </c>
      <c r="CR68" s="64" t="s">
        <v>666</v>
      </c>
      <c r="CS68" s="64" t="s">
        <v>666</v>
      </c>
      <c r="CT68" s="64" t="s">
        <v>666</v>
      </c>
      <c r="CU68" s="64" t="s">
        <v>666</v>
      </c>
      <c r="CV68" s="64" t="s">
        <v>666</v>
      </c>
      <c r="CW68" s="64" t="s">
        <v>666</v>
      </c>
      <c r="CX68" s="63" t="s">
        <v>666</v>
      </c>
      <c r="CY68" s="64" t="s">
        <v>666</v>
      </c>
      <c r="CZ68" s="64" t="s">
        <v>666</v>
      </c>
      <c r="DA68" s="64" t="s">
        <v>666</v>
      </c>
      <c r="DB68" s="64"/>
      <c r="DC68" s="64"/>
      <c r="DD68" s="64"/>
      <c r="DE68" s="64"/>
      <c r="DF68" s="64"/>
      <c r="DG68" s="64"/>
      <c r="DH68" s="64"/>
    </row>
    <row r="69" spans="1:112" s="59" customFormat="1" ht="24">
      <c r="A69" s="57"/>
      <c r="B69" s="57"/>
      <c r="C69" s="77"/>
      <c r="D69" s="103" t="s">
        <v>128</v>
      </c>
      <c r="E69" s="103"/>
      <c r="F69" s="60"/>
      <c r="G69" s="60"/>
      <c r="H69" s="92" t="s">
        <v>129</v>
      </c>
      <c r="I69" s="57"/>
      <c r="J69" s="57"/>
      <c r="K69" s="353" t="s">
        <v>1052</v>
      </c>
      <c r="L69" s="68" t="s">
        <v>315</v>
      </c>
      <c r="M69" s="63">
        <v>120</v>
      </c>
      <c r="N69" s="63">
        <v>120</v>
      </c>
      <c r="O69" s="63">
        <v>120</v>
      </c>
      <c r="P69" s="63">
        <v>120</v>
      </c>
      <c r="Q69" s="64">
        <v>120</v>
      </c>
      <c r="R69" s="64">
        <v>120</v>
      </c>
      <c r="S69" s="64">
        <v>120</v>
      </c>
      <c r="T69" s="64">
        <v>120</v>
      </c>
      <c r="U69" s="64">
        <v>120</v>
      </c>
      <c r="V69" s="64">
        <v>120</v>
      </c>
      <c r="W69" s="64">
        <v>120</v>
      </c>
      <c r="X69" s="64">
        <v>120</v>
      </c>
      <c r="Y69" s="64">
        <v>120</v>
      </c>
      <c r="Z69" s="64">
        <v>120</v>
      </c>
      <c r="AA69" s="64">
        <v>120</v>
      </c>
      <c r="AB69" s="64">
        <v>120</v>
      </c>
      <c r="AC69" s="64">
        <v>120</v>
      </c>
      <c r="AD69" s="64">
        <v>120</v>
      </c>
      <c r="AE69" s="64">
        <v>120</v>
      </c>
      <c r="AF69" s="63">
        <v>120</v>
      </c>
      <c r="AG69" s="63">
        <v>120</v>
      </c>
      <c r="AH69" s="63">
        <v>120</v>
      </c>
      <c r="AI69" s="63">
        <v>120</v>
      </c>
      <c r="AJ69" s="63">
        <v>120</v>
      </c>
      <c r="AK69" s="63">
        <v>120</v>
      </c>
      <c r="AL69" s="63">
        <v>120</v>
      </c>
      <c r="AM69" s="63">
        <v>120</v>
      </c>
      <c r="AN69" s="63">
        <v>120</v>
      </c>
      <c r="AO69" s="63">
        <v>120</v>
      </c>
      <c r="AP69" s="63">
        <v>120</v>
      </c>
      <c r="AQ69" s="63">
        <v>120</v>
      </c>
      <c r="AR69" s="63">
        <v>120</v>
      </c>
      <c r="AS69" s="63">
        <v>120</v>
      </c>
      <c r="AT69" s="63">
        <v>120</v>
      </c>
      <c r="AU69" s="63">
        <v>120</v>
      </c>
      <c r="AV69" s="63">
        <v>120</v>
      </c>
      <c r="AW69" s="63">
        <v>120</v>
      </c>
      <c r="AX69" s="63">
        <v>120</v>
      </c>
      <c r="AY69" s="64">
        <v>120</v>
      </c>
      <c r="AZ69" s="64">
        <v>120</v>
      </c>
      <c r="BA69" s="64">
        <v>120</v>
      </c>
      <c r="BB69" s="64">
        <v>120</v>
      </c>
      <c r="BC69" s="64">
        <v>120</v>
      </c>
      <c r="BD69" s="64">
        <v>120</v>
      </c>
      <c r="BE69" s="64">
        <v>120</v>
      </c>
      <c r="BF69" s="64">
        <v>120</v>
      </c>
      <c r="BG69" s="64">
        <v>120</v>
      </c>
      <c r="BH69" s="64">
        <v>120</v>
      </c>
      <c r="BI69" s="64">
        <v>120</v>
      </c>
      <c r="BJ69" s="64">
        <v>120</v>
      </c>
      <c r="BK69" s="64">
        <v>120</v>
      </c>
      <c r="BL69" s="64">
        <v>120</v>
      </c>
      <c r="BM69" s="64">
        <v>120</v>
      </c>
      <c r="BN69" s="64">
        <v>120</v>
      </c>
      <c r="BO69" s="64">
        <v>120</v>
      </c>
      <c r="BP69" s="64">
        <v>120</v>
      </c>
      <c r="BQ69" s="64">
        <v>120</v>
      </c>
      <c r="BR69" s="64">
        <v>120</v>
      </c>
      <c r="BS69" s="64">
        <v>120</v>
      </c>
      <c r="BT69" s="64">
        <v>120</v>
      </c>
      <c r="BU69" s="64">
        <v>120</v>
      </c>
      <c r="BV69" s="64">
        <v>120</v>
      </c>
      <c r="BW69" s="64">
        <v>120</v>
      </c>
      <c r="BX69" s="64">
        <v>120</v>
      </c>
      <c r="BY69" s="64">
        <v>120</v>
      </c>
      <c r="BZ69" s="64">
        <v>120</v>
      </c>
      <c r="CA69" s="64">
        <v>120</v>
      </c>
      <c r="CB69" s="64">
        <v>120</v>
      </c>
      <c r="CC69" s="64">
        <v>120</v>
      </c>
      <c r="CD69" s="64">
        <v>120</v>
      </c>
      <c r="CE69" s="64">
        <v>120</v>
      </c>
      <c r="CF69" s="64">
        <v>120</v>
      </c>
      <c r="CG69" s="64">
        <v>120</v>
      </c>
      <c r="CH69" s="64">
        <v>120</v>
      </c>
      <c r="CI69" s="64">
        <v>120</v>
      </c>
      <c r="CJ69" s="64">
        <v>120</v>
      </c>
      <c r="CK69" s="64">
        <v>120</v>
      </c>
      <c r="CL69" s="64">
        <v>120</v>
      </c>
      <c r="CM69" s="64">
        <v>120</v>
      </c>
      <c r="CN69" s="64">
        <v>120</v>
      </c>
      <c r="CO69" s="64">
        <v>120</v>
      </c>
      <c r="CP69" s="64">
        <v>120</v>
      </c>
      <c r="CQ69" s="64">
        <v>120</v>
      </c>
      <c r="CR69" s="64">
        <v>120</v>
      </c>
      <c r="CS69" s="64">
        <v>120</v>
      </c>
      <c r="CT69" s="64">
        <v>120</v>
      </c>
      <c r="CU69" s="64">
        <v>120</v>
      </c>
      <c r="CV69" s="64">
        <v>120</v>
      </c>
      <c r="CW69" s="64">
        <v>120</v>
      </c>
      <c r="CX69" s="63">
        <v>120</v>
      </c>
      <c r="CY69" s="64">
        <v>120</v>
      </c>
      <c r="CZ69" s="64">
        <v>120</v>
      </c>
      <c r="DA69" s="64">
        <v>120</v>
      </c>
      <c r="DB69" s="64"/>
      <c r="DC69" s="64"/>
      <c r="DD69" s="64"/>
      <c r="DE69" s="64"/>
      <c r="DF69" s="64"/>
      <c r="DG69" s="64"/>
      <c r="DH69" s="64"/>
    </row>
    <row r="70" spans="1:112" s="59" customFormat="1" ht="12.75" thickBot="1">
      <c r="A70" s="57"/>
      <c r="B70" s="57"/>
      <c r="C70" s="82"/>
      <c r="D70" s="111" t="s">
        <v>130</v>
      </c>
      <c r="E70" s="111"/>
      <c r="F70" s="108"/>
      <c r="G70" s="108"/>
      <c r="H70" s="114" t="s">
        <v>131</v>
      </c>
      <c r="I70" s="57"/>
      <c r="J70" s="57"/>
      <c r="K70" s="353" t="s">
        <v>1053</v>
      </c>
      <c r="L70" s="67" t="s">
        <v>317</v>
      </c>
      <c r="M70" s="63">
        <v>10</v>
      </c>
      <c r="N70" s="63">
        <v>10</v>
      </c>
      <c r="O70" s="63">
        <v>10</v>
      </c>
      <c r="P70" s="63">
        <v>10</v>
      </c>
      <c r="Q70" s="64">
        <v>10</v>
      </c>
      <c r="R70" s="64">
        <v>10</v>
      </c>
      <c r="S70" s="64">
        <v>10</v>
      </c>
      <c r="T70" s="64">
        <v>10</v>
      </c>
      <c r="U70" s="64">
        <v>10</v>
      </c>
      <c r="V70" s="64">
        <v>10</v>
      </c>
      <c r="W70" s="64">
        <v>10</v>
      </c>
      <c r="X70" s="64">
        <v>10</v>
      </c>
      <c r="Y70" s="64">
        <v>10</v>
      </c>
      <c r="Z70" s="64">
        <v>10</v>
      </c>
      <c r="AA70" s="64">
        <v>10</v>
      </c>
      <c r="AB70" s="64">
        <v>10</v>
      </c>
      <c r="AC70" s="64">
        <v>10</v>
      </c>
      <c r="AD70" s="64">
        <v>10</v>
      </c>
      <c r="AE70" s="64">
        <v>10</v>
      </c>
      <c r="AF70" s="63">
        <v>10</v>
      </c>
      <c r="AG70" s="63">
        <v>10</v>
      </c>
      <c r="AH70" s="63">
        <v>10</v>
      </c>
      <c r="AI70" s="63">
        <v>10</v>
      </c>
      <c r="AJ70" s="63">
        <v>10</v>
      </c>
      <c r="AK70" s="63">
        <v>10</v>
      </c>
      <c r="AL70" s="63">
        <v>10</v>
      </c>
      <c r="AM70" s="63">
        <v>10</v>
      </c>
      <c r="AN70" s="63">
        <v>10</v>
      </c>
      <c r="AO70" s="63">
        <v>10</v>
      </c>
      <c r="AP70" s="63">
        <v>10</v>
      </c>
      <c r="AQ70" s="63">
        <v>10</v>
      </c>
      <c r="AR70" s="63">
        <v>10</v>
      </c>
      <c r="AS70" s="63">
        <v>10</v>
      </c>
      <c r="AT70" s="63">
        <v>10</v>
      </c>
      <c r="AU70" s="63">
        <v>10</v>
      </c>
      <c r="AV70" s="63">
        <v>10</v>
      </c>
      <c r="AW70" s="63">
        <v>10</v>
      </c>
      <c r="AX70" s="63">
        <v>10</v>
      </c>
      <c r="AY70" s="64">
        <v>10</v>
      </c>
      <c r="AZ70" s="64">
        <v>10</v>
      </c>
      <c r="BA70" s="64">
        <v>10</v>
      </c>
      <c r="BB70" s="64">
        <v>10</v>
      </c>
      <c r="BC70" s="64">
        <v>10</v>
      </c>
      <c r="BD70" s="64">
        <v>10</v>
      </c>
      <c r="BE70" s="64">
        <v>10</v>
      </c>
      <c r="BF70" s="64">
        <v>10</v>
      </c>
      <c r="BG70" s="64">
        <v>10</v>
      </c>
      <c r="BH70" s="64">
        <v>10</v>
      </c>
      <c r="BI70" s="64">
        <v>10</v>
      </c>
      <c r="BJ70" s="64">
        <v>10</v>
      </c>
      <c r="BK70" s="64">
        <v>10</v>
      </c>
      <c r="BL70" s="64">
        <v>10</v>
      </c>
      <c r="BM70" s="64">
        <v>10</v>
      </c>
      <c r="BN70" s="64">
        <v>10</v>
      </c>
      <c r="BO70" s="64">
        <v>10</v>
      </c>
      <c r="BP70" s="64">
        <v>10</v>
      </c>
      <c r="BQ70" s="64">
        <v>10</v>
      </c>
      <c r="BR70" s="64">
        <v>10</v>
      </c>
      <c r="BS70" s="64">
        <v>10</v>
      </c>
      <c r="BT70" s="64">
        <v>10</v>
      </c>
      <c r="BU70" s="64">
        <v>10</v>
      </c>
      <c r="BV70" s="64">
        <v>10</v>
      </c>
      <c r="BW70" s="64">
        <v>10</v>
      </c>
      <c r="BX70" s="64">
        <v>10</v>
      </c>
      <c r="BY70" s="64">
        <v>10</v>
      </c>
      <c r="BZ70" s="64">
        <v>10</v>
      </c>
      <c r="CA70" s="64">
        <v>10</v>
      </c>
      <c r="CB70" s="64">
        <v>10</v>
      </c>
      <c r="CC70" s="64"/>
      <c r="CD70" s="64"/>
      <c r="CE70" s="64">
        <v>10</v>
      </c>
      <c r="CF70" s="64">
        <v>10</v>
      </c>
      <c r="CG70" s="64">
        <v>10</v>
      </c>
      <c r="CH70" s="64">
        <v>10</v>
      </c>
      <c r="CI70" s="64">
        <v>10</v>
      </c>
      <c r="CJ70" s="64">
        <v>10</v>
      </c>
      <c r="CK70" s="64">
        <v>10</v>
      </c>
      <c r="CL70" s="64">
        <v>10</v>
      </c>
      <c r="CM70" s="64">
        <v>10</v>
      </c>
      <c r="CN70" s="64">
        <v>10</v>
      </c>
      <c r="CO70" s="64">
        <v>10</v>
      </c>
      <c r="CP70" s="64">
        <v>10</v>
      </c>
      <c r="CQ70" s="64">
        <v>10</v>
      </c>
      <c r="CR70" s="64">
        <v>10</v>
      </c>
      <c r="CS70" s="64">
        <v>10</v>
      </c>
      <c r="CT70" s="64">
        <v>10</v>
      </c>
      <c r="CU70" s="64">
        <v>10</v>
      </c>
      <c r="CV70" s="64">
        <v>10</v>
      </c>
      <c r="CW70" s="64">
        <v>10</v>
      </c>
      <c r="CX70" s="63">
        <v>10</v>
      </c>
      <c r="CY70" s="64">
        <v>10</v>
      </c>
      <c r="CZ70" s="64">
        <v>10</v>
      </c>
      <c r="DA70" s="64">
        <v>10</v>
      </c>
      <c r="DB70" s="64"/>
      <c r="DC70" s="64"/>
      <c r="DD70" s="64"/>
      <c r="DE70" s="64"/>
      <c r="DF70" s="64"/>
      <c r="DG70" s="64"/>
      <c r="DH70" s="64"/>
    </row>
    <row r="71" spans="1:112" s="59" customFormat="1" ht="13.5" customHeight="1">
      <c r="A71" s="57"/>
      <c r="B71" s="57"/>
      <c r="C71" s="87" t="s">
        <v>132</v>
      </c>
      <c r="D71" s="89" t="s">
        <v>133</v>
      </c>
      <c r="E71" s="89"/>
      <c r="F71" s="89"/>
      <c r="G71" s="110" t="s">
        <v>134</v>
      </c>
      <c r="H71" s="115"/>
      <c r="I71" s="57"/>
      <c r="J71" s="57"/>
      <c r="K71" s="353" t="s">
        <v>1054</v>
      </c>
      <c r="L71" s="67" t="s">
        <v>314</v>
      </c>
      <c r="M71" s="63">
        <v>190</v>
      </c>
      <c r="N71" s="63">
        <v>190</v>
      </c>
      <c r="O71" s="63">
        <v>190</v>
      </c>
      <c r="P71" s="63">
        <v>190</v>
      </c>
      <c r="Q71" s="64">
        <v>190</v>
      </c>
      <c r="R71" s="64">
        <v>190</v>
      </c>
      <c r="S71" s="64">
        <v>190</v>
      </c>
      <c r="T71" s="64">
        <v>190</v>
      </c>
      <c r="U71" s="64">
        <v>190</v>
      </c>
      <c r="V71" s="64">
        <v>190</v>
      </c>
      <c r="W71" s="64">
        <v>190</v>
      </c>
      <c r="X71" s="64">
        <v>190</v>
      </c>
      <c r="Y71" s="64">
        <v>190</v>
      </c>
      <c r="Z71" s="64">
        <v>190</v>
      </c>
      <c r="AA71" s="64">
        <v>190</v>
      </c>
      <c r="AB71" s="64">
        <v>190</v>
      </c>
      <c r="AC71" s="64">
        <v>190</v>
      </c>
      <c r="AD71" s="64">
        <v>190</v>
      </c>
      <c r="AE71" s="64">
        <v>190</v>
      </c>
      <c r="AF71" s="63">
        <v>190</v>
      </c>
      <c r="AG71" s="63">
        <v>190</v>
      </c>
      <c r="AH71" s="63">
        <v>190</v>
      </c>
      <c r="AI71" s="63">
        <v>190</v>
      </c>
      <c r="AJ71" s="63">
        <v>190</v>
      </c>
      <c r="AK71" s="63">
        <v>190</v>
      </c>
      <c r="AL71" s="63">
        <v>190</v>
      </c>
      <c r="AM71" s="63">
        <v>190</v>
      </c>
      <c r="AN71" s="63">
        <v>190</v>
      </c>
      <c r="AO71" s="63">
        <v>190</v>
      </c>
      <c r="AP71" s="63">
        <v>190</v>
      </c>
      <c r="AQ71" s="63">
        <v>190</v>
      </c>
      <c r="AR71" s="63">
        <v>190</v>
      </c>
      <c r="AS71" s="63">
        <v>190</v>
      </c>
      <c r="AT71" s="63">
        <v>190</v>
      </c>
      <c r="AU71" s="63">
        <v>190</v>
      </c>
      <c r="AV71" s="63">
        <v>190</v>
      </c>
      <c r="AW71" s="63">
        <v>190</v>
      </c>
      <c r="AX71" s="63">
        <v>190</v>
      </c>
      <c r="AY71" s="64">
        <v>190</v>
      </c>
      <c r="AZ71" s="64">
        <v>190</v>
      </c>
      <c r="BA71" s="64">
        <v>190</v>
      </c>
      <c r="BB71" s="64">
        <v>190</v>
      </c>
      <c r="BC71" s="64">
        <v>190</v>
      </c>
      <c r="BD71" s="64">
        <v>190</v>
      </c>
      <c r="BE71" s="64">
        <v>190</v>
      </c>
      <c r="BF71" s="64">
        <v>190</v>
      </c>
      <c r="BG71" s="64">
        <v>190</v>
      </c>
      <c r="BH71" s="64">
        <v>190</v>
      </c>
      <c r="BI71" s="64">
        <v>190</v>
      </c>
      <c r="BJ71" s="64">
        <v>190</v>
      </c>
      <c r="BK71" s="64">
        <v>190</v>
      </c>
      <c r="BL71" s="64">
        <v>190</v>
      </c>
      <c r="BM71" s="64">
        <v>190</v>
      </c>
      <c r="BN71" s="64">
        <v>190</v>
      </c>
      <c r="BO71" s="64">
        <v>190</v>
      </c>
      <c r="BP71" s="64">
        <v>190</v>
      </c>
      <c r="BQ71" s="64">
        <v>190</v>
      </c>
      <c r="BR71" s="64">
        <v>190</v>
      </c>
      <c r="BS71" s="64">
        <v>190</v>
      </c>
      <c r="BT71" s="64">
        <v>190</v>
      </c>
      <c r="BU71" s="64">
        <v>190</v>
      </c>
      <c r="BV71" s="64">
        <v>190</v>
      </c>
      <c r="BW71" s="64">
        <v>190</v>
      </c>
      <c r="BX71" s="64">
        <v>190</v>
      </c>
      <c r="BY71" s="64">
        <v>190</v>
      </c>
      <c r="BZ71" s="64">
        <v>190</v>
      </c>
      <c r="CA71" s="64">
        <v>190</v>
      </c>
      <c r="CB71" s="64">
        <v>190</v>
      </c>
      <c r="CC71" s="64">
        <v>190</v>
      </c>
      <c r="CD71" s="64">
        <v>190</v>
      </c>
      <c r="CE71" s="64">
        <v>190</v>
      </c>
      <c r="CF71" s="64">
        <v>190</v>
      </c>
      <c r="CG71" s="64">
        <v>190</v>
      </c>
      <c r="CH71" s="64">
        <v>190</v>
      </c>
      <c r="CI71" s="64">
        <v>190</v>
      </c>
      <c r="CJ71" s="64">
        <v>190</v>
      </c>
      <c r="CK71" s="64">
        <v>190</v>
      </c>
      <c r="CL71" s="64">
        <v>190</v>
      </c>
      <c r="CM71" s="64">
        <v>190</v>
      </c>
      <c r="CN71" s="64">
        <v>190</v>
      </c>
      <c r="CO71" s="64">
        <v>190</v>
      </c>
      <c r="CP71" s="64">
        <v>190</v>
      </c>
      <c r="CQ71" s="64">
        <v>190</v>
      </c>
      <c r="CR71" s="64">
        <v>190</v>
      </c>
      <c r="CS71" s="64">
        <v>190</v>
      </c>
      <c r="CT71" s="64">
        <v>190</v>
      </c>
      <c r="CU71" s="64">
        <v>190</v>
      </c>
      <c r="CV71" s="64">
        <v>190</v>
      </c>
      <c r="CW71" s="64">
        <v>190</v>
      </c>
      <c r="CX71" s="63">
        <v>190</v>
      </c>
      <c r="CY71" s="64">
        <v>190</v>
      </c>
      <c r="CZ71" s="64">
        <v>190</v>
      </c>
      <c r="DA71" s="64">
        <v>190</v>
      </c>
      <c r="DB71" s="64"/>
      <c r="DC71" s="64"/>
      <c r="DD71" s="64"/>
      <c r="DE71" s="64"/>
      <c r="DF71" s="64"/>
      <c r="DG71" s="64"/>
      <c r="DH71" s="64"/>
    </row>
    <row r="72" spans="1:112" s="59" customFormat="1">
      <c r="A72" s="57"/>
      <c r="B72" s="57"/>
      <c r="C72" s="77"/>
      <c r="D72" s="116" t="s">
        <v>135</v>
      </c>
      <c r="E72" s="116"/>
      <c r="F72" s="116"/>
      <c r="G72" s="117" t="s">
        <v>136</v>
      </c>
      <c r="H72" s="118"/>
      <c r="I72" s="57"/>
      <c r="J72" s="57"/>
      <c r="K72" s="353" t="s">
        <v>1055</v>
      </c>
      <c r="L72" s="69" t="s">
        <v>311</v>
      </c>
      <c r="M72" s="63">
        <v>45</v>
      </c>
      <c r="N72" s="63">
        <v>45</v>
      </c>
      <c r="O72" s="63">
        <v>45</v>
      </c>
      <c r="P72" s="63">
        <v>45</v>
      </c>
      <c r="Q72" s="63">
        <v>45</v>
      </c>
      <c r="R72" s="63">
        <v>45</v>
      </c>
      <c r="S72" s="63">
        <v>45</v>
      </c>
      <c r="T72" s="63">
        <v>45</v>
      </c>
      <c r="U72" s="63">
        <v>45</v>
      </c>
      <c r="V72" s="63">
        <v>45</v>
      </c>
      <c r="W72" s="63">
        <v>45</v>
      </c>
      <c r="X72" s="63">
        <v>45</v>
      </c>
      <c r="Y72" s="63">
        <v>45</v>
      </c>
      <c r="Z72" s="63">
        <v>45</v>
      </c>
      <c r="AA72" s="63">
        <v>45</v>
      </c>
      <c r="AB72" s="63">
        <v>45</v>
      </c>
      <c r="AC72" s="63">
        <v>45</v>
      </c>
      <c r="AD72" s="63">
        <v>45</v>
      </c>
      <c r="AE72" s="63">
        <v>45</v>
      </c>
      <c r="AF72" s="63">
        <v>45</v>
      </c>
      <c r="AG72" s="63">
        <v>45</v>
      </c>
      <c r="AH72" s="63">
        <v>45</v>
      </c>
      <c r="AI72" s="63">
        <v>45</v>
      </c>
      <c r="AJ72" s="63">
        <v>45</v>
      </c>
      <c r="AK72" s="63">
        <v>45</v>
      </c>
      <c r="AL72" s="63">
        <v>45</v>
      </c>
      <c r="AM72" s="63">
        <v>45</v>
      </c>
      <c r="AN72" s="63">
        <v>45</v>
      </c>
      <c r="AO72" s="63">
        <v>45</v>
      </c>
      <c r="AP72" s="63">
        <v>45</v>
      </c>
      <c r="AQ72" s="63">
        <v>45</v>
      </c>
      <c r="AR72" s="63">
        <v>45</v>
      </c>
      <c r="AS72" s="63">
        <v>45</v>
      </c>
      <c r="AT72" s="63">
        <v>45</v>
      </c>
      <c r="AU72" s="63">
        <v>45</v>
      </c>
      <c r="AV72" s="63">
        <v>45</v>
      </c>
      <c r="AW72" s="63">
        <v>45</v>
      </c>
      <c r="AX72" s="63">
        <v>45</v>
      </c>
      <c r="AY72" s="63">
        <v>45</v>
      </c>
      <c r="AZ72" s="63">
        <v>45</v>
      </c>
      <c r="BA72" s="63">
        <v>45</v>
      </c>
      <c r="BB72" s="63">
        <v>45</v>
      </c>
      <c r="BC72" s="63">
        <v>45</v>
      </c>
      <c r="BD72" s="63">
        <v>45</v>
      </c>
      <c r="BE72" s="63">
        <v>45</v>
      </c>
      <c r="BF72" s="63">
        <v>45</v>
      </c>
      <c r="BG72" s="63">
        <v>45</v>
      </c>
      <c r="BH72" s="63">
        <v>45</v>
      </c>
      <c r="BI72" s="63">
        <v>45</v>
      </c>
      <c r="BJ72" s="63">
        <v>45</v>
      </c>
      <c r="BK72" s="63">
        <v>45</v>
      </c>
      <c r="BL72" s="63">
        <v>45</v>
      </c>
      <c r="BM72" s="63">
        <v>45</v>
      </c>
      <c r="BN72" s="63">
        <v>45</v>
      </c>
      <c r="BO72" s="63">
        <v>45</v>
      </c>
      <c r="BP72" s="63">
        <v>45</v>
      </c>
      <c r="BQ72" s="63">
        <v>45</v>
      </c>
      <c r="BR72" s="63">
        <v>45</v>
      </c>
      <c r="BS72" s="63">
        <v>45</v>
      </c>
      <c r="BT72" s="63">
        <v>45</v>
      </c>
      <c r="BU72" s="63">
        <v>45</v>
      </c>
      <c r="BV72" s="63">
        <v>45</v>
      </c>
      <c r="BW72" s="63">
        <v>45</v>
      </c>
      <c r="BX72" s="63">
        <v>45</v>
      </c>
      <c r="BY72" s="63">
        <v>45</v>
      </c>
      <c r="BZ72" s="63">
        <v>45</v>
      </c>
      <c r="CA72" s="63">
        <v>45</v>
      </c>
      <c r="CB72" s="63">
        <v>45</v>
      </c>
      <c r="CC72" s="63">
        <v>45</v>
      </c>
      <c r="CD72" s="63">
        <v>45</v>
      </c>
      <c r="CE72" s="63">
        <v>45</v>
      </c>
      <c r="CF72" s="63">
        <v>45</v>
      </c>
      <c r="CG72" s="63">
        <v>45</v>
      </c>
      <c r="CH72" s="63">
        <v>45</v>
      </c>
      <c r="CI72" s="63">
        <v>45</v>
      </c>
      <c r="CJ72" s="63">
        <v>45</v>
      </c>
      <c r="CK72" s="63">
        <v>45</v>
      </c>
      <c r="CL72" s="64">
        <v>45</v>
      </c>
      <c r="CM72" s="64">
        <v>45</v>
      </c>
      <c r="CN72" s="64">
        <v>45</v>
      </c>
      <c r="CO72" s="64">
        <v>45</v>
      </c>
      <c r="CP72" s="64">
        <v>45</v>
      </c>
      <c r="CQ72" s="64">
        <v>45</v>
      </c>
      <c r="CR72" s="64">
        <v>45</v>
      </c>
      <c r="CS72" s="63">
        <v>45</v>
      </c>
      <c r="CT72" s="63">
        <v>45</v>
      </c>
      <c r="CU72" s="64">
        <v>45</v>
      </c>
      <c r="CV72" s="64">
        <v>45</v>
      </c>
      <c r="CW72" s="64">
        <v>45</v>
      </c>
      <c r="CX72" s="63">
        <v>45</v>
      </c>
      <c r="CY72" s="64">
        <v>45</v>
      </c>
      <c r="CZ72" s="63">
        <v>45</v>
      </c>
      <c r="DA72" s="64">
        <v>45</v>
      </c>
      <c r="DB72" s="64"/>
      <c r="DC72" s="64"/>
      <c r="DD72" s="64"/>
      <c r="DE72" s="64"/>
      <c r="DF72" s="64"/>
      <c r="DG72" s="64"/>
      <c r="DH72" s="64"/>
    </row>
    <row r="73" spans="1:112" s="59" customFormat="1">
      <c r="A73" s="57"/>
      <c r="B73" s="57"/>
      <c r="C73" s="77"/>
      <c r="D73" s="60" t="s">
        <v>137</v>
      </c>
      <c r="E73" s="60"/>
      <c r="F73" s="60"/>
      <c r="G73" s="103" t="s">
        <v>138</v>
      </c>
      <c r="H73" s="119"/>
      <c r="I73" s="57"/>
      <c r="J73" s="57"/>
      <c r="K73" s="353" t="s">
        <v>1056</v>
      </c>
      <c r="L73" s="67" t="s">
        <v>312</v>
      </c>
      <c r="M73" s="63">
        <v>10</v>
      </c>
      <c r="N73" s="63">
        <v>10</v>
      </c>
      <c r="O73" s="63">
        <v>10</v>
      </c>
      <c r="P73" s="63">
        <v>10</v>
      </c>
      <c r="Q73" s="64">
        <v>10</v>
      </c>
      <c r="R73" s="64">
        <v>10</v>
      </c>
      <c r="S73" s="64">
        <v>10</v>
      </c>
      <c r="T73" s="64">
        <v>10</v>
      </c>
      <c r="U73" s="64">
        <v>10</v>
      </c>
      <c r="V73" s="64">
        <v>10</v>
      </c>
      <c r="W73" s="64">
        <v>10</v>
      </c>
      <c r="X73" s="64">
        <v>10</v>
      </c>
      <c r="Y73" s="64">
        <v>10</v>
      </c>
      <c r="Z73" s="64">
        <v>10</v>
      </c>
      <c r="AA73" s="64">
        <v>10</v>
      </c>
      <c r="AB73" s="64">
        <v>10</v>
      </c>
      <c r="AC73" s="64">
        <v>10</v>
      </c>
      <c r="AD73" s="64">
        <v>10</v>
      </c>
      <c r="AE73" s="64">
        <v>10</v>
      </c>
      <c r="AF73" s="63">
        <v>10</v>
      </c>
      <c r="AG73" s="63">
        <v>10</v>
      </c>
      <c r="AH73" s="63">
        <v>10</v>
      </c>
      <c r="AI73" s="63">
        <v>10</v>
      </c>
      <c r="AJ73" s="63">
        <v>10</v>
      </c>
      <c r="AK73" s="63">
        <v>10</v>
      </c>
      <c r="AL73" s="63">
        <v>10</v>
      </c>
      <c r="AM73" s="63">
        <v>10</v>
      </c>
      <c r="AN73" s="63">
        <v>10</v>
      </c>
      <c r="AO73" s="63">
        <v>10</v>
      </c>
      <c r="AP73" s="63">
        <v>10</v>
      </c>
      <c r="AQ73" s="63">
        <v>10</v>
      </c>
      <c r="AR73" s="63">
        <v>10</v>
      </c>
      <c r="AS73" s="63">
        <v>10</v>
      </c>
      <c r="AT73" s="63">
        <v>10</v>
      </c>
      <c r="AU73" s="63">
        <v>10</v>
      </c>
      <c r="AV73" s="63">
        <v>10</v>
      </c>
      <c r="AW73" s="63">
        <v>10</v>
      </c>
      <c r="AX73" s="63">
        <v>10</v>
      </c>
      <c r="AY73" s="64">
        <v>10</v>
      </c>
      <c r="AZ73" s="64">
        <v>10</v>
      </c>
      <c r="BA73" s="64">
        <v>10</v>
      </c>
      <c r="BB73" s="64">
        <v>10</v>
      </c>
      <c r="BC73" s="64">
        <v>10</v>
      </c>
      <c r="BD73" s="64">
        <v>10</v>
      </c>
      <c r="BE73" s="64">
        <v>10</v>
      </c>
      <c r="BF73" s="64">
        <v>10</v>
      </c>
      <c r="BG73" s="64">
        <v>10</v>
      </c>
      <c r="BH73" s="64">
        <v>10</v>
      </c>
      <c r="BI73" s="64">
        <v>10</v>
      </c>
      <c r="BJ73" s="64">
        <v>10</v>
      </c>
      <c r="BK73" s="64">
        <v>10</v>
      </c>
      <c r="BL73" s="64">
        <v>10</v>
      </c>
      <c r="BM73" s="64">
        <v>10</v>
      </c>
      <c r="BN73" s="64">
        <v>10</v>
      </c>
      <c r="BO73" s="64">
        <v>10</v>
      </c>
      <c r="BP73" s="64">
        <v>10</v>
      </c>
      <c r="BQ73" s="64">
        <v>10</v>
      </c>
      <c r="BR73" s="64">
        <v>10</v>
      </c>
      <c r="BS73" s="64">
        <v>10</v>
      </c>
      <c r="BT73" s="64">
        <v>10</v>
      </c>
      <c r="BU73" s="64">
        <v>10</v>
      </c>
      <c r="BV73" s="64">
        <v>10</v>
      </c>
      <c r="BW73" s="64">
        <v>10</v>
      </c>
      <c r="BX73" s="64">
        <v>10</v>
      </c>
      <c r="BY73" s="64">
        <v>10</v>
      </c>
      <c r="BZ73" s="64">
        <v>10</v>
      </c>
      <c r="CA73" s="64">
        <v>10</v>
      </c>
      <c r="CB73" s="64">
        <v>10</v>
      </c>
      <c r="CC73" s="64">
        <v>10</v>
      </c>
      <c r="CD73" s="64">
        <v>10</v>
      </c>
      <c r="CE73" s="64">
        <v>10</v>
      </c>
      <c r="CF73" s="64">
        <v>10</v>
      </c>
      <c r="CG73" s="64">
        <v>10</v>
      </c>
      <c r="CH73" s="64">
        <v>10</v>
      </c>
      <c r="CI73" s="64">
        <v>10</v>
      </c>
      <c r="CJ73" s="64">
        <v>10</v>
      </c>
      <c r="CK73" s="64">
        <v>10</v>
      </c>
      <c r="CL73" s="64">
        <v>10</v>
      </c>
      <c r="CM73" s="64">
        <v>10</v>
      </c>
      <c r="CN73" s="64">
        <v>10</v>
      </c>
      <c r="CO73" s="64">
        <v>10</v>
      </c>
      <c r="CP73" s="64">
        <v>10</v>
      </c>
      <c r="CQ73" s="64">
        <v>10</v>
      </c>
      <c r="CR73" s="64">
        <v>10</v>
      </c>
      <c r="CS73" s="64">
        <v>10</v>
      </c>
      <c r="CT73" s="64">
        <v>10</v>
      </c>
      <c r="CU73" s="64">
        <v>10</v>
      </c>
      <c r="CV73" s="64">
        <v>10</v>
      </c>
      <c r="CW73" s="64">
        <v>10</v>
      </c>
      <c r="CX73" s="63">
        <v>10</v>
      </c>
      <c r="CY73" s="64">
        <v>10</v>
      </c>
      <c r="CZ73" s="64">
        <v>10</v>
      </c>
      <c r="DA73" s="64">
        <v>10</v>
      </c>
      <c r="DB73" s="64"/>
      <c r="DC73" s="64"/>
      <c r="DD73" s="64"/>
      <c r="DE73" s="64"/>
      <c r="DF73" s="64"/>
      <c r="DG73" s="64"/>
      <c r="DH73" s="64"/>
    </row>
    <row r="74" spans="1:112" s="59" customFormat="1">
      <c r="A74" s="57"/>
      <c r="B74" s="57"/>
      <c r="C74" s="77"/>
      <c r="D74" s="60" t="s">
        <v>139</v>
      </c>
      <c r="E74" s="60"/>
      <c r="F74" s="60"/>
      <c r="G74" s="103" t="s">
        <v>140</v>
      </c>
      <c r="H74" s="119"/>
      <c r="I74" s="57"/>
      <c r="J74" s="57"/>
      <c r="K74" s="353" t="s">
        <v>1057</v>
      </c>
      <c r="L74" s="67" t="s">
        <v>313</v>
      </c>
      <c r="M74" s="63">
        <v>20</v>
      </c>
      <c r="N74" s="63">
        <v>20</v>
      </c>
      <c r="O74" s="63">
        <v>20</v>
      </c>
      <c r="P74" s="63">
        <v>20</v>
      </c>
      <c r="Q74" s="64">
        <v>20</v>
      </c>
      <c r="R74" s="64">
        <v>20</v>
      </c>
      <c r="S74" s="64">
        <v>20</v>
      </c>
      <c r="T74" s="64">
        <v>20</v>
      </c>
      <c r="U74" s="64">
        <v>20</v>
      </c>
      <c r="V74" s="64">
        <v>20</v>
      </c>
      <c r="W74" s="64">
        <v>20</v>
      </c>
      <c r="X74" s="64">
        <v>20</v>
      </c>
      <c r="Y74" s="64">
        <v>20</v>
      </c>
      <c r="Z74" s="64">
        <v>20</v>
      </c>
      <c r="AA74" s="64">
        <v>20</v>
      </c>
      <c r="AB74" s="64">
        <v>20</v>
      </c>
      <c r="AC74" s="64">
        <v>20</v>
      </c>
      <c r="AD74" s="64">
        <v>20</v>
      </c>
      <c r="AE74" s="64">
        <v>20</v>
      </c>
      <c r="AF74" s="63">
        <v>20</v>
      </c>
      <c r="AG74" s="63">
        <v>20</v>
      </c>
      <c r="AH74" s="63">
        <v>20</v>
      </c>
      <c r="AI74" s="63">
        <v>20</v>
      </c>
      <c r="AJ74" s="63">
        <v>20</v>
      </c>
      <c r="AK74" s="63">
        <v>20</v>
      </c>
      <c r="AL74" s="63">
        <v>20</v>
      </c>
      <c r="AM74" s="63">
        <v>20</v>
      </c>
      <c r="AN74" s="63">
        <v>20</v>
      </c>
      <c r="AO74" s="63">
        <v>20</v>
      </c>
      <c r="AP74" s="63">
        <v>20</v>
      </c>
      <c r="AQ74" s="63">
        <v>20</v>
      </c>
      <c r="AR74" s="63">
        <v>20</v>
      </c>
      <c r="AS74" s="63">
        <v>20</v>
      </c>
      <c r="AT74" s="63">
        <v>20</v>
      </c>
      <c r="AU74" s="63">
        <v>20</v>
      </c>
      <c r="AV74" s="63">
        <v>20</v>
      </c>
      <c r="AW74" s="63">
        <v>20</v>
      </c>
      <c r="AX74" s="63">
        <v>20</v>
      </c>
      <c r="AY74" s="64">
        <v>20</v>
      </c>
      <c r="AZ74" s="64">
        <v>20</v>
      </c>
      <c r="BA74" s="64">
        <v>20</v>
      </c>
      <c r="BB74" s="64">
        <v>20</v>
      </c>
      <c r="BC74" s="64">
        <v>20</v>
      </c>
      <c r="BD74" s="64">
        <v>20</v>
      </c>
      <c r="BE74" s="64">
        <v>20</v>
      </c>
      <c r="BF74" s="64">
        <v>20</v>
      </c>
      <c r="BG74" s="64">
        <v>20</v>
      </c>
      <c r="BH74" s="64">
        <v>20</v>
      </c>
      <c r="BI74" s="64">
        <v>20</v>
      </c>
      <c r="BJ74" s="64">
        <v>20</v>
      </c>
      <c r="BK74" s="64">
        <v>20</v>
      </c>
      <c r="BL74" s="64">
        <v>20</v>
      </c>
      <c r="BM74" s="64">
        <v>20</v>
      </c>
      <c r="BN74" s="64">
        <v>20</v>
      </c>
      <c r="BO74" s="64">
        <v>20</v>
      </c>
      <c r="BP74" s="64">
        <v>20</v>
      </c>
      <c r="BQ74" s="64">
        <v>20</v>
      </c>
      <c r="BR74" s="64">
        <v>20</v>
      </c>
      <c r="BS74" s="64">
        <v>20</v>
      </c>
      <c r="BT74" s="64">
        <v>20</v>
      </c>
      <c r="BU74" s="64">
        <v>20</v>
      </c>
      <c r="BV74" s="64">
        <v>20</v>
      </c>
      <c r="BW74" s="64">
        <v>20</v>
      </c>
      <c r="BX74" s="64">
        <v>20</v>
      </c>
      <c r="BY74" s="64">
        <v>20</v>
      </c>
      <c r="BZ74" s="64">
        <v>20</v>
      </c>
      <c r="CA74" s="64">
        <v>20</v>
      </c>
      <c r="CB74" s="64">
        <v>20</v>
      </c>
      <c r="CC74" s="64">
        <v>20</v>
      </c>
      <c r="CD74" s="64">
        <v>20</v>
      </c>
      <c r="CE74" s="64">
        <v>20</v>
      </c>
      <c r="CF74" s="64">
        <v>20</v>
      </c>
      <c r="CG74" s="64">
        <v>20</v>
      </c>
      <c r="CH74" s="64">
        <v>20</v>
      </c>
      <c r="CI74" s="64">
        <v>20</v>
      </c>
      <c r="CJ74" s="64">
        <v>20</v>
      </c>
      <c r="CK74" s="64">
        <v>20</v>
      </c>
      <c r="CL74" s="64">
        <v>20</v>
      </c>
      <c r="CM74" s="64">
        <v>20</v>
      </c>
      <c r="CN74" s="64">
        <v>20</v>
      </c>
      <c r="CO74" s="64">
        <v>20</v>
      </c>
      <c r="CP74" s="64">
        <v>20</v>
      </c>
      <c r="CQ74" s="64">
        <v>20</v>
      </c>
      <c r="CR74" s="64">
        <v>20</v>
      </c>
      <c r="CS74" s="64">
        <v>20</v>
      </c>
      <c r="CT74" s="64">
        <v>20</v>
      </c>
      <c r="CU74" s="64">
        <v>20</v>
      </c>
      <c r="CV74" s="64">
        <v>20</v>
      </c>
      <c r="CW74" s="64">
        <v>20</v>
      </c>
      <c r="CX74" s="63">
        <v>20</v>
      </c>
      <c r="CY74" s="64">
        <v>20</v>
      </c>
      <c r="CZ74" s="64">
        <v>20</v>
      </c>
      <c r="DA74" s="64">
        <v>20</v>
      </c>
      <c r="DB74" s="64"/>
      <c r="DC74" s="64"/>
      <c r="DD74" s="64"/>
      <c r="DE74" s="64"/>
      <c r="DF74" s="64"/>
      <c r="DG74" s="64"/>
      <c r="DH74" s="64"/>
    </row>
    <row r="75" spans="1:112" s="59" customFormat="1">
      <c r="A75" s="57"/>
      <c r="B75" s="57"/>
      <c r="C75" s="77"/>
      <c r="D75" s="60"/>
      <c r="E75" s="60"/>
      <c r="F75" s="60"/>
      <c r="G75" s="78" t="s">
        <v>141</v>
      </c>
      <c r="H75" s="92" t="s">
        <v>142</v>
      </c>
      <c r="I75" s="57"/>
      <c r="J75" s="57"/>
      <c r="K75" s="353" t="s">
        <v>1058</v>
      </c>
      <c r="L75" s="67" t="s">
        <v>290</v>
      </c>
      <c r="M75" s="63">
        <v>120</v>
      </c>
      <c r="N75" s="63">
        <v>120</v>
      </c>
      <c r="O75" s="63">
        <v>115</v>
      </c>
      <c r="P75" s="63">
        <v>110</v>
      </c>
      <c r="Q75" s="64">
        <v>110</v>
      </c>
      <c r="R75" s="64">
        <v>100</v>
      </c>
      <c r="S75" s="64">
        <v>100</v>
      </c>
      <c r="T75" s="64">
        <v>110</v>
      </c>
      <c r="U75" s="64">
        <v>120</v>
      </c>
      <c r="V75" s="64">
        <v>115</v>
      </c>
      <c r="W75" s="64">
        <v>115</v>
      </c>
      <c r="X75" s="64">
        <v>115</v>
      </c>
      <c r="Y75" s="64">
        <v>115</v>
      </c>
      <c r="Z75" s="64">
        <v>115</v>
      </c>
      <c r="AA75" s="64">
        <v>115</v>
      </c>
      <c r="AB75" s="64">
        <v>115</v>
      </c>
      <c r="AC75" s="64">
        <v>115</v>
      </c>
      <c r="AD75" s="64">
        <v>115</v>
      </c>
      <c r="AE75" s="64">
        <v>115</v>
      </c>
      <c r="AF75" s="63"/>
      <c r="AG75" s="63">
        <v>100</v>
      </c>
      <c r="AH75" s="63">
        <v>100</v>
      </c>
      <c r="AI75" s="63">
        <v>100</v>
      </c>
      <c r="AJ75" s="63">
        <v>100</v>
      </c>
      <c r="AK75" s="63">
        <v>100</v>
      </c>
      <c r="AL75" s="63">
        <v>100</v>
      </c>
      <c r="AM75" s="63">
        <v>100</v>
      </c>
      <c r="AN75" s="63">
        <v>100</v>
      </c>
      <c r="AO75" s="63">
        <v>100</v>
      </c>
      <c r="AP75" s="63">
        <v>100</v>
      </c>
      <c r="AQ75" s="63">
        <v>100</v>
      </c>
      <c r="AR75" s="63">
        <v>100</v>
      </c>
      <c r="AS75" s="63">
        <v>100</v>
      </c>
      <c r="AT75" s="63">
        <v>100</v>
      </c>
      <c r="AU75" s="63">
        <v>100</v>
      </c>
      <c r="AV75" s="63">
        <v>100</v>
      </c>
      <c r="AW75" s="63">
        <v>100</v>
      </c>
      <c r="AX75" s="63">
        <v>100</v>
      </c>
      <c r="AY75" s="64">
        <v>115</v>
      </c>
      <c r="AZ75" s="64">
        <v>115</v>
      </c>
      <c r="BA75" s="64">
        <v>115</v>
      </c>
      <c r="BB75" s="64">
        <v>115</v>
      </c>
      <c r="BC75" s="64">
        <v>115</v>
      </c>
      <c r="BD75" s="64">
        <v>120</v>
      </c>
      <c r="BE75" s="64">
        <v>120</v>
      </c>
      <c r="BF75" s="64">
        <v>120</v>
      </c>
      <c r="BG75" s="64">
        <v>120</v>
      </c>
      <c r="BH75" s="64">
        <v>115</v>
      </c>
      <c r="BI75" s="64">
        <v>115</v>
      </c>
      <c r="BJ75" s="64">
        <v>115</v>
      </c>
      <c r="BK75" s="64">
        <v>115</v>
      </c>
      <c r="BL75" s="64">
        <v>115</v>
      </c>
      <c r="BM75" s="64">
        <v>115</v>
      </c>
      <c r="BN75" s="64">
        <v>120</v>
      </c>
      <c r="BO75" s="64">
        <v>120</v>
      </c>
      <c r="BP75" s="64">
        <v>120</v>
      </c>
      <c r="BQ75" s="64">
        <v>120</v>
      </c>
      <c r="BR75" s="64">
        <v>120</v>
      </c>
      <c r="BS75" s="64">
        <v>120</v>
      </c>
      <c r="BT75" s="64">
        <v>120</v>
      </c>
      <c r="BU75" s="64">
        <v>115</v>
      </c>
      <c r="BV75" s="64">
        <v>115</v>
      </c>
      <c r="BW75" s="64">
        <v>100</v>
      </c>
      <c r="BX75" s="64">
        <v>115</v>
      </c>
      <c r="BY75" s="64">
        <v>115</v>
      </c>
      <c r="BZ75" s="64">
        <v>115</v>
      </c>
      <c r="CA75" s="64">
        <v>115</v>
      </c>
      <c r="CB75" s="64">
        <v>115</v>
      </c>
      <c r="CC75" s="64"/>
      <c r="CD75" s="64"/>
      <c r="CE75" s="64">
        <v>115</v>
      </c>
      <c r="CF75" s="64">
        <v>115</v>
      </c>
      <c r="CG75" s="64">
        <v>115</v>
      </c>
      <c r="CH75" s="64">
        <v>120</v>
      </c>
      <c r="CI75" s="64">
        <v>120</v>
      </c>
      <c r="CJ75" s="64">
        <v>115</v>
      </c>
      <c r="CK75" s="64">
        <v>120</v>
      </c>
      <c r="CL75" s="64">
        <v>115</v>
      </c>
      <c r="CM75" s="64">
        <v>115</v>
      </c>
      <c r="CN75" s="64">
        <v>100</v>
      </c>
      <c r="CO75" s="64">
        <v>115</v>
      </c>
      <c r="CP75" s="64">
        <v>115</v>
      </c>
      <c r="CQ75" s="64">
        <v>115</v>
      </c>
      <c r="CR75" s="64">
        <v>115</v>
      </c>
      <c r="CS75" s="64">
        <v>115</v>
      </c>
      <c r="CT75" s="64">
        <v>120</v>
      </c>
      <c r="CU75" s="64">
        <v>100</v>
      </c>
      <c r="CV75" s="64">
        <v>100</v>
      </c>
      <c r="CW75" s="64">
        <v>100</v>
      </c>
      <c r="CX75" s="63">
        <v>100</v>
      </c>
      <c r="CY75" s="64">
        <v>115</v>
      </c>
      <c r="CZ75" s="64">
        <v>115</v>
      </c>
      <c r="DA75" s="64">
        <v>115</v>
      </c>
      <c r="DB75" s="64"/>
      <c r="DC75" s="64"/>
      <c r="DD75" s="64"/>
      <c r="DE75" s="64"/>
      <c r="DF75" s="64"/>
      <c r="DG75" s="64"/>
      <c r="DH75" s="64"/>
    </row>
    <row r="76" spans="1:112" s="59" customFormat="1">
      <c r="A76" s="57"/>
      <c r="B76" s="57"/>
      <c r="C76" s="77"/>
      <c r="D76" s="91"/>
      <c r="E76" s="120" t="s">
        <v>71</v>
      </c>
      <c r="F76" s="96">
        <v>1</v>
      </c>
      <c r="G76" s="78" t="s">
        <v>143</v>
      </c>
      <c r="H76" s="92" t="s">
        <v>144</v>
      </c>
      <c r="I76" s="57"/>
      <c r="J76" s="57"/>
      <c r="K76" s="353" t="s">
        <v>1059</v>
      </c>
      <c r="L76" s="67" t="s">
        <v>291</v>
      </c>
      <c r="M76" s="63">
        <v>125</v>
      </c>
      <c r="N76" s="63">
        <v>125</v>
      </c>
      <c r="O76" s="63">
        <v>120</v>
      </c>
      <c r="P76" s="63">
        <v>120</v>
      </c>
      <c r="Q76" s="64">
        <v>110</v>
      </c>
      <c r="R76" s="64">
        <v>100</v>
      </c>
      <c r="S76" s="64">
        <v>100</v>
      </c>
      <c r="T76" s="64">
        <v>110</v>
      </c>
      <c r="U76" s="64">
        <v>120</v>
      </c>
      <c r="V76" s="64">
        <v>120</v>
      </c>
      <c r="W76" s="64">
        <v>120</v>
      </c>
      <c r="X76" s="64">
        <v>120</v>
      </c>
      <c r="Y76" s="64">
        <v>120</v>
      </c>
      <c r="Z76" s="64">
        <v>120</v>
      </c>
      <c r="AA76" s="64">
        <v>120</v>
      </c>
      <c r="AB76" s="64">
        <v>120</v>
      </c>
      <c r="AC76" s="64">
        <v>120</v>
      </c>
      <c r="AD76" s="64">
        <v>120</v>
      </c>
      <c r="AE76" s="64">
        <v>120</v>
      </c>
      <c r="AF76" s="63"/>
      <c r="AG76" s="63">
        <v>100</v>
      </c>
      <c r="AH76" s="63">
        <v>100</v>
      </c>
      <c r="AI76" s="63">
        <v>100</v>
      </c>
      <c r="AJ76" s="63">
        <v>100</v>
      </c>
      <c r="AK76" s="63">
        <v>100</v>
      </c>
      <c r="AL76" s="63">
        <v>100</v>
      </c>
      <c r="AM76" s="63">
        <v>100</v>
      </c>
      <c r="AN76" s="63">
        <v>100</v>
      </c>
      <c r="AO76" s="63">
        <v>100</v>
      </c>
      <c r="AP76" s="63">
        <v>100</v>
      </c>
      <c r="AQ76" s="63">
        <v>100</v>
      </c>
      <c r="AR76" s="63">
        <v>100</v>
      </c>
      <c r="AS76" s="63">
        <v>100</v>
      </c>
      <c r="AT76" s="63">
        <v>100</v>
      </c>
      <c r="AU76" s="63">
        <v>100</v>
      </c>
      <c r="AV76" s="63">
        <v>100</v>
      </c>
      <c r="AW76" s="63">
        <v>100</v>
      </c>
      <c r="AX76" s="63">
        <v>100</v>
      </c>
      <c r="AY76" s="64">
        <v>120</v>
      </c>
      <c r="AZ76" s="64">
        <v>120</v>
      </c>
      <c r="BA76" s="64">
        <v>120</v>
      </c>
      <c r="BB76" s="64">
        <v>120</v>
      </c>
      <c r="BC76" s="64">
        <v>120</v>
      </c>
      <c r="BD76" s="64">
        <v>125</v>
      </c>
      <c r="BE76" s="64">
        <v>120</v>
      </c>
      <c r="BF76" s="64">
        <v>120</v>
      </c>
      <c r="BG76" s="64">
        <v>120</v>
      </c>
      <c r="BH76" s="64">
        <v>120</v>
      </c>
      <c r="BI76" s="64">
        <v>120</v>
      </c>
      <c r="BJ76" s="64">
        <v>120</v>
      </c>
      <c r="BK76" s="64">
        <v>120</v>
      </c>
      <c r="BL76" s="64">
        <v>120</v>
      </c>
      <c r="BM76" s="64">
        <v>120</v>
      </c>
      <c r="BN76" s="64">
        <v>125</v>
      </c>
      <c r="BO76" s="64">
        <v>125</v>
      </c>
      <c r="BP76" s="64">
        <v>125</v>
      </c>
      <c r="BQ76" s="64">
        <v>125</v>
      </c>
      <c r="BR76" s="64">
        <v>125</v>
      </c>
      <c r="BS76" s="64">
        <v>125</v>
      </c>
      <c r="BT76" s="64">
        <v>125</v>
      </c>
      <c r="BU76" s="64">
        <v>120</v>
      </c>
      <c r="BV76" s="64">
        <v>120</v>
      </c>
      <c r="BW76" s="64">
        <v>100</v>
      </c>
      <c r="BX76" s="64">
        <v>120</v>
      </c>
      <c r="BY76" s="64">
        <v>120</v>
      </c>
      <c r="BZ76" s="64">
        <v>120</v>
      </c>
      <c r="CA76" s="64">
        <v>120</v>
      </c>
      <c r="CB76" s="64">
        <v>120</v>
      </c>
      <c r="CC76" s="64"/>
      <c r="CD76" s="64"/>
      <c r="CE76" s="64">
        <v>120</v>
      </c>
      <c r="CF76" s="64">
        <v>120</v>
      </c>
      <c r="CG76" s="64">
        <v>120</v>
      </c>
      <c r="CH76" s="64">
        <v>120</v>
      </c>
      <c r="CI76" s="64">
        <v>120</v>
      </c>
      <c r="CJ76" s="64">
        <v>120</v>
      </c>
      <c r="CK76" s="64">
        <v>120</v>
      </c>
      <c r="CL76" s="64">
        <v>120</v>
      </c>
      <c r="CM76" s="64">
        <v>120</v>
      </c>
      <c r="CN76" s="64">
        <v>100</v>
      </c>
      <c r="CO76" s="64">
        <v>120</v>
      </c>
      <c r="CP76" s="64">
        <v>120</v>
      </c>
      <c r="CQ76" s="64">
        <v>120</v>
      </c>
      <c r="CR76" s="64">
        <v>120</v>
      </c>
      <c r="CS76" s="64">
        <v>120</v>
      </c>
      <c r="CT76" s="64">
        <v>120</v>
      </c>
      <c r="CU76" s="64">
        <v>100</v>
      </c>
      <c r="CV76" s="64">
        <v>100</v>
      </c>
      <c r="CW76" s="64">
        <v>100</v>
      </c>
      <c r="CX76" s="63">
        <v>100</v>
      </c>
      <c r="CY76" s="64">
        <v>120</v>
      </c>
      <c r="CZ76" s="64">
        <v>120</v>
      </c>
      <c r="DA76" s="64">
        <v>120</v>
      </c>
      <c r="DB76" s="64"/>
      <c r="DC76" s="64"/>
      <c r="DD76" s="64"/>
      <c r="DE76" s="64"/>
      <c r="DF76" s="64"/>
      <c r="DG76" s="64"/>
      <c r="DH76" s="64"/>
    </row>
    <row r="77" spans="1:112" s="59" customFormat="1">
      <c r="A77" s="57"/>
      <c r="B77" s="57"/>
      <c r="C77" s="77"/>
      <c r="D77" s="93"/>
      <c r="E77" s="121"/>
      <c r="F77" s="96">
        <v>2</v>
      </c>
      <c r="G77" s="78" t="s">
        <v>145</v>
      </c>
      <c r="H77" s="92" t="s">
        <v>144</v>
      </c>
      <c r="I77" s="57"/>
      <c r="J77" s="57"/>
      <c r="K77" s="353" t="s">
        <v>1060</v>
      </c>
      <c r="L77" s="67" t="s">
        <v>292</v>
      </c>
      <c r="M77" s="63">
        <v>125</v>
      </c>
      <c r="N77" s="63">
        <v>125</v>
      </c>
      <c r="O77" s="63">
        <v>120</v>
      </c>
      <c r="P77" s="63">
        <v>120</v>
      </c>
      <c r="Q77" s="64">
        <v>110</v>
      </c>
      <c r="R77" s="64">
        <v>100</v>
      </c>
      <c r="S77" s="64">
        <v>100</v>
      </c>
      <c r="T77" s="64">
        <v>110</v>
      </c>
      <c r="U77" s="64">
        <v>120</v>
      </c>
      <c r="V77" s="64">
        <v>120</v>
      </c>
      <c r="W77" s="64">
        <v>120</v>
      </c>
      <c r="X77" s="64">
        <v>115</v>
      </c>
      <c r="Y77" s="64">
        <v>120</v>
      </c>
      <c r="Z77" s="64">
        <v>120</v>
      </c>
      <c r="AA77" s="64">
        <v>120</v>
      </c>
      <c r="AB77" s="64">
        <v>120</v>
      </c>
      <c r="AC77" s="64">
        <v>120</v>
      </c>
      <c r="AD77" s="64">
        <v>120</v>
      </c>
      <c r="AE77" s="64">
        <v>120</v>
      </c>
      <c r="AF77" s="63"/>
      <c r="AG77" s="63">
        <v>100</v>
      </c>
      <c r="AH77" s="63">
        <v>100</v>
      </c>
      <c r="AI77" s="63">
        <v>100</v>
      </c>
      <c r="AJ77" s="63">
        <v>100</v>
      </c>
      <c r="AK77" s="63">
        <v>100</v>
      </c>
      <c r="AL77" s="63">
        <v>100</v>
      </c>
      <c r="AM77" s="63">
        <v>100</v>
      </c>
      <c r="AN77" s="63">
        <v>100</v>
      </c>
      <c r="AO77" s="63">
        <v>100</v>
      </c>
      <c r="AP77" s="63">
        <v>100</v>
      </c>
      <c r="AQ77" s="63">
        <v>100</v>
      </c>
      <c r="AR77" s="63">
        <v>100</v>
      </c>
      <c r="AS77" s="63">
        <v>100</v>
      </c>
      <c r="AT77" s="63">
        <v>100</v>
      </c>
      <c r="AU77" s="63">
        <v>100</v>
      </c>
      <c r="AV77" s="63">
        <v>100</v>
      </c>
      <c r="AW77" s="63">
        <v>100</v>
      </c>
      <c r="AX77" s="63">
        <v>100</v>
      </c>
      <c r="AY77" s="64">
        <v>120</v>
      </c>
      <c r="AZ77" s="64">
        <v>120</v>
      </c>
      <c r="BA77" s="64">
        <v>120</v>
      </c>
      <c r="BB77" s="64">
        <v>120</v>
      </c>
      <c r="BC77" s="64">
        <v>120</v>
      </c>
      <c r="BD77" s="64">
        <v>125</v>
      </c>
      <c r="BE77" s="64">
        <v>120</v>
      </c>
      <c r="BF77" s="64">
        <v>120</v>
      </c>
      <c r="BG77" s="64">
        <v>120</v>
      </c>
      <c r="BH77" s="64">
        <v>120</v>
      </c>
      <c r="BI77" s="64">
        <v>120</v>
      </c>
      <c r="BJ77" s="64">
        <v>120</v>
      </c>
      <c r="BK77" s="64">
        <v>120</v>
      </c>
      <c r="BL77" s="64">
        <v>120</v>
      </c>
      <c r="BM77" s="64">
        <v>120</v>
      </c>
      <c r="BN77" s="64">
        <v>125</v>
      </c>
      <c r="BO77" s="64">
        <v>125</v>
      </c>
      <c r="BP77" s="64">
        <v>125</v>
      </c>
      <c r="BQ77" s="64">
        <v>125</v>
      </c>
      <c r="BR77" s="64">
        <v>125</v>
      </c>
      <c r="BS77" s="64">
        <v>125</v>
      </c>
      <c r="BT77" s="64">
        <v>125</v>
      </c>
      <c r="BU77" s="64">
        <v>120</v>
      </c>
      <c r="BV77" s="64">
        <v>120</v>
      </c>
      <c r="BW77" s="64">
        <v>100</v>
      </c>
      <c r="BX77" s="64">
        <v>120</v>
      </c>
      <c r="BY77" s="64">
        <v>120</v>
      </c>
      <c r="BZ77" s="64">
        <v>120</v>
      </c>
      <c r="CA77" s="64">
        <v>120</v>
      </c>
      <c r="CB77" s="64">
        <v>120</v>
      </c>
      <c r="CC77" s="64"/>
      <c r="CD77" s="64"/>
      <c r="CE77" s="64">
        <v>120</v>
      </c>
      <c r="CF77" s="64">
        <v>120</v>
      </c>
      <c r="CG77" s="64">
        <v>120</v>
      </c>
      <c r="CH77" s="64">
        <v>120</v>
      </c>
      <c r="CI77" s="64">
        <v>120</v>
      </c>
      <c r="CJ77" s="64">
        <v>120</v>
      </c>
      <c r="CK77" s="64">
        <v>120</v>
      </c>
      <c r="CL77" s="64">
        <v>120</v>
      </c>
      <c r="CM77" s="64">
        <v>120</v>
      </c>
      <c r="CN77" s="64">
        <v>100</v>
      </c>
      <c r="CO77" s="64">
        <v>120</v>
      </c>
      <c r="CP77" s="64">
        <v>120</v>
      </c>
      <c r="CQ77" s="64">
        <v>120</v>
      </c>
      <c r="CR77" s="64">
        <v>120</v>
      </c>
      <c r="CS77" s="64">
        <v>120</v>
      </c>
      <c r="CT77" s="64">
        <v>120</v>
      </c>
      <c r="CU77" s="64">
        <v>100</v>
      </c>
      <c r="CV77" s="64">
        <v>100</v>
      </c>
      <c r="CW77" s="64">
        <v>100</v>
      </c>
      <c r="CX77" s="63">
        <v>100</v>
      </c>
      <c r="CY77" s="64">
        <v>120</v>
      </c>
      <c r="CZ77" s="64">
        <v>120</v>
      </c>
      <c r="DA77" s="64">
        <v>120</v>
      </c>
      <c r="DB77" s="64"/>
      <c r="DC77" s="64"/>
      <c r="DD77" s="64"/>
      <c r="DE77" s="64"/>
      <c r="DF77" s="64"/>
      <c r="DG77" s="64"/>
      <c r="DH77" s="64"/>
    </row>
    <row r="78" spans="1:112" s="59" customFormat="1">
      <c r="A78" s="57"/>
      <c r="B78" s="57"/>
      <c r="C78" s="77"/>
      <c r="D78" s="93"/>
      <c r="E78" s="105"/>
      <c r="F78" s="96">
        <v>3</v>
      </c>
      <c r="G78" s="78" t="s">
        <v>146</v>
      </c>
      <c r="H78" s="92" t="s">
        <v>144</v>
      </c>
      <c r="I78" s="57"/>
      <c r="J78" s="57"/>
      <c r="K78" s="353" t="s">
        <v>1061</v>
      </c>
      <c r="L78" s="67" t="s">
        <v>293</v>
      </c>
      <c r="M78" s="63">
        <v>37</v>
      </c>
      <c r="N78" s="63">
        <v>37</v>
      </c>
      <c r="O78" s="63">
        <v>37</v>
      </c>
      <c r="P78" s="63">
        <v>37</v>
      </c>
      <c r="Q78" s="64">
        <v>37</v>
      </c>
      <c r="R78" s="64">
        <v>37</v>
      </c>
      <c r="S78" s="64">
        <v>37</v>
      </c>
      <c r="T78" s="64">
        <v>37</v>
      </c>
      <c r="U78" s="64">
        <v>37</v>
      </c>
      <c r="V78" s="64">
        <v>37</v>
      </c>
      <c r="W78" s="64">
        <v>37</v>
      </c>
      <c r="X78" s="64">
        <v>37</v>
      </c>
      <c r="Y78" s="64">
        <v>37</v>
      </c>
      <c r="Z78" s="64">
        <v>37</v>
      </c>
      <c r="AA78" s="64">
        <v>37</v>
      </c>
      <c r="AB78" s="64">
        <v>37</v>
      </c>
      <c r="AC78" s="64">
        <v>37</v>
      </c>
      <c r="AD78" s="64">
        <v>37</v>
      </c>
      <c r="AE78" s="64">
        <v>37</v>
      </c>
      <c r="AF78" s="63"/>
      <c r="AG78" s="63">
        <v>37</v>
      </c>
      <c r="AH78" s="63">
        <v>37</v>
      </c>
      <c r="AI78" s="63">
        <v>37</v>
      </c>
      <c r="AJ78" s="63">
        <v>37</v>
      </c>
      <c r="AK78" s="63">
        <v>37</v>
      </c>
      <c r="AL78" s="63">
        <v>37</v>
      </c>
      <c r="AM78" s="63">
        <v>37</v>
      </c>
      <c r="AN78" s="63">
        <v>37</v>
      </c>
      <c r="AO78" s="63">
        <v>37</v>
      </c>
      <c r="AP78" s="63">
        <v>37</v>
      </c>
      <c r="AQ78" s="63">
        <v>37</v>
      </c>
      <c r="AR78" s="63">
        <v>37</v>
      </c>
      <c r="AS78" s="63">
        <v>37</v>
      </c>
      <c r="AT78" s="63">
        <v>37</v>
      </c>
      <c r="AU78" s="63">
        <v>37</v>
      </c>
      <c r="AV78" s="63">
        <v>37</v>
      </c>
      <c r="AW78" s="63">
        <v>37</v>
      </c>
      <c r="AX78" s="63">
        <v>37</v>
      </c>
      <c r="AY78" s="64">
        <v>40</v>
      </c>
      <c r="AZ78" s="64">
        <v>40</v>
      </c>
      <c r="BA78" s="64">
        <v>40</v>
      </c>
      <c r="BB78" s="64">
        <v>40</v>
      </c>
      <c r="BC78" s="64">
        <v>40</v>
      </c>
      <c r="BD78" s="64">
        <v>37</v>
      </c>
      <c r="BE78" s="64">
        <v>37</v>
      </c>
      <c r="BF78" s="64">
        <v>37</v>
      </c>
      <c r="BG78" s="64">
        <v>37</v>
      </c>
      <c r="BH78" s="64">
        <v>37</v>
      </c>
      <c r="BI78" s="64">
        <v>37</v>
      </c>
      <c r="BJ78" s="64">
        <v>37</v>
      </c>
      <c r="BK78" s="64">
        <v>37</v>
      </c>
      <c r="BL78" s="64">
        <v>37</v>
      </c>
      <c r="BM78" s="64">
        <v>37</v>
      </c>
      <c r="BN78" s="64">
        <v>37</v>
      </c>
      <c r="BO78" s="64">
        <v>37</v>
      </c>
      <c r="BP78" s="64">
        <v>37</v>
      </c>
      <c r="BQ78" s="64">
        <v>37</v>
      </c>
      <c r="BR78" s="64">
        <v>37</v>
      </c>
      <c r="BS78" s="64">
        <v>37</v>
      </c>
      <c r="BT78" s="64">
        <v>37</v>
      </c>
      <c r="BU78" s="64">
        <v>37</v>
      </c>
      <c r="BV78" s="64">
        <v>37</v>
      </c>
      <c r="BW78" s="64">
        <v>37</v>
      </c>
      <c r="BX78" s="64">
        <v>37</v>
      </c>
      <c r="BY78" s="64">
        <v>37</v>
      </c>
      <c r="BZ78" s="64">
        <v>37</v>
      </c>
      <c r="CA78" s="64">
        <v>37</v>
      </c>
      <c r="CB78" s="64">
        <v>37</v>
      </c>
      <c r="CC78" s="64"/>
      <c r="CD78" s="64"/>
      <c r="CE78" s="64">
        <v>37</v>
      </c>
      <c r="CF78" s="64">
        <v>37</v>
      </c>
      <c r="CG78" s="64">
        <v>37</v>
      </c>
      <c r="CH78" s="64">
        <v>37</v>
      </c>
      <c r="CI78" s="64">
        <v>37</v>
      </c>
      <c r="CJ78" s="64">
        <v>37</v>
      </c>
      <c r="CK78" s="64">
        <v>37</v>
      </c>
      <c r="CL78" s="64">
        <v>37</v>
      </c>
      <c r="CM78" s="64">
        <v>37</v>
      </c>
      <c r="CN78" s="64">
        <v>37</v>
      </c>
      <c r="CO78" s="64">
        <v>37</v>
      </c>
      <c r="CP78" s="64">
        <v>37</v>
      </c>
      <c r="CQ78" s="64">
        <v>37</v>
      </c>
      <c r="CR78" s="64">
        <v>37</v>
      </c>
      <c r="CS78" s="64">
        <v>37</v>
      </c>
      <c r="CT78" s="64">
        <v>37</v>
      </c>
      <c r="CU78" s="64">
        <v>37</v>
      </c>
      <c r="CV78" s="64">
        <v>37</v>
      </c>
      <c r="CW78" s="64">
        <v>37</v>
      </c>
      <c r="CX78" s="63">
        <v>37</v>
      </c>
      <c r="CY78" s="64">
        <v>37</v>
      </c>
      <c r="CZ78" s="64">
        <v>37</v>
      </c>
      <c r="DA78" s="64">
        <v>37</v>
      </c>
      <c r="DB78" s="64"/>
      <c r="DC78" s="64"/>
      <c r="DD78" s="64"/>
      <c r="DE78" s="64"/>
      <c r="DF78" s="64"/>
      <c r="DG78" s="64"/>
      <c r="DH78" s="64"/>
    </row>
    <row r="79" spans="1:112" s="59" customFormat="1">
      <c r="A79" s="57"/>
      <c r="B79" s="57"/>
      <c r="C79" s="77"/>
      <c r="D79" s="93"/>
      <c r="E79" s="120" t="s">
        <v>88</v>
      </c>
      <c r="F79" s="96" t="s">
        <v>147</v>
      </c>
      <c r="G79" s="78" t="s">
        <v>148</v>
      </c>
      <c r="H79" s="92" t="s">
        <v>149</v>
      </c>
      <c r="I79" s="57"/>
      <c r="J79" s="57"/>
      <c r="K79" s="353" t="s">
        <v>1062</v>
      </c>
      <c r="L79" s="67" t="s">
        <v>294</v>
      </c>
      <c r="M79" s="63">
        <v>37</v>
      </c>
      <c r="N79" s="63">
        <v>37</v>
      </c>
      <c r="O79" s="63">
        <v>37</v>
      </c>
      <c r="P79" s="63">
        <v>37</v>
      </c>
      <c r="Q79" s="64">
        <v>37</v>
      </c>
      <c r="R79" s="64">
        <v>37</v>
      </c>
      <c r="S79" s="64">
        <v>37</v>
      </c>
      <c r="T79" s="64">
        <v>37</v>
      </c>
      <c r="U79" s="64">
        <v>37</v>
      </c>
      <c r="V79" s="64">
        <v>37</v>
      </c>
      <c r="W79" s="64">
        <v>37</v>
      </c>
      <c r="X79" s="64">
        <v>37</v>
      </c>
      <c r="Y79" s="64">
        <v>37</v>
      </c>
      <c r="Z79" s="64">
        <v>37</v>
      </c>
      <c r="AA79" s="64">
        <v>37</v>
      </c>
      <c r="AB79" s="64">
        <v>37</v>
      </c>
      <c r="AC79" s="64">
        <v>37</v>
      </c>
      <c r="AD79" s="64">
        <v>37</v>
      </c>
      <c r="AE79" s="64">
        <v>37</v>
      </c>
      <c r="AF79" s="63"/>
      <c r="AG79" s="63">
        <v>37</v>
      </c>
      <c r="AH79" s="63">
        <v>37</v>
      </c>
      <c r="AI79" s="63">
        <v>37</v>
      </c>
      <c r="AJ79" s="63">
        <v>37</v>
      </c>
      <c r="AK79" s="63">
        <v>37</v>
      </c>
      <c r="AL79" s="63">
        <v>37</v>
      </c>
      <c r="AM79" s="63">
        <v>37</v>
      </c>
      <c r="AN79" s="63">
        <v>37</v>
      </c>
      <c r="AO79" s="63">
        <v>37</v>
      </c>
      <c r="AP79" s="63">
        <v>37</v>
      </c>
      <c r="AQ79" s="63">
        <v>37</v>
      </c>
      <c r="AR79" s="63">
        <v>37</v>
      </c>
      <c r="AS79" s="63">
        <v>37</v>
      </c>
      <c r="AT79" s="63">
        <v>37</v>
      </c>
      <c r="AU79" s="63">
        <v>37</v>
      </c>
      <c r="AV79" s="63">
        <v>37</v>
      </c>
      <c r="AW79" s="63">
        <v>37</v>
      </c>
      <c r="AX79" s="63">
        <v>37</v>
      </c>
      <c r="AY79" s="64">
        <v>37</v>
      </c>
      <c r="AZ79" s="64">
        <v>37</v>
      </c>
      <c r="BA79" s="64">
        <v>37</v>
      </c>
      <c r="BB79" s="64">
        <v>37</v>
      </c>
      <c r="BC79" s="64">
        <v>37</v>
      </c>
      <c r="BD79" s="64">
        <v>37</v>
      </c>
      <c r="BE79" s="64">
        <v>37</v>
      </c>
      <c r="BF79" s="64">
        <v>37</v>
      </c>
      <c r="BG79" s="64">
        <v>37</v>
      </c>
      <c r="BH79" s="64">
        <v>37</v>
      </c>
      <c r="BI79" s="64">
        <v>37</v>
      </c>
      <c r="BJ79" s="64">
        <v>37</v>
      </c>
      <c r="BK79" s="64">
        <v>37</v>
      </c>
      <c r="BL79" s="64">
        <v>37</v>
      </c>
      <c r="BM79" s="64">
        <v>37</v>
      </c>
      <c r="BN79" s="64">
        <v>37</v>
      </c>
      <c r="BO79" s="64">
        <v>37</v>
      </c>
      <c r="BP79" s="64">
        <v>37</v>
      </c>
      <c r="BQ79" s="64">
        <v>37</v>
      </c>
      <c r="BR79" s="64">
        <v>37</v>
      </c>
      <c r="BS79" s="64">
        <v>37</v>
      </c>
      <c r="BT79" s="64">
        <v>37</v>
      </c>
      <c r="BU79" s="64">
        <v>37</v>
      </c>
      <c r="BV79" s="64">
        <v>37</v>
      </c>
      <c r="BW79" s="64">
        <v>37</v>
      </c>
      <c r="BX79" s="64">
        <v>37</v>
      </c>
      <c r="BY79" s="64">
        <v>37</v>
      </c>
      <c r="BZ79" s="64">
        <v>37</v>
      </c>
      <c r="CA79" s="64">
        <v>37</v>
      </c>
      <c r="CB79" s="64">
        <v>37</v>
      </c>
      <c r="CC79" s="64"/>
      <c r="CD79" s="64"/>
      <c r="CE79" s="64">
        <v>37</v>
      </c>
      <c r="CF79" s="64">
        <v>37</v>
      </c>
      <c r="CG79" s="64">
        <v>37</v>
      </c>
      <c r="CH79" s="64">
        <v>37</v>
      </c>
      <c r="CI79" s="64">
        <v>37</v>
      </c>
      <c r="CJ79" s="64">
        <v>37</v>
      </c>
      <c r="CK79" s="64">
        <v>37</v>
      </c>
      <c r="CL79" s="64">
        <v>37</v>
      </c>
      <c r="CM79" s="64">
        <v>37</v>
      </c>
      <c r="CN79" s="64">
        <v>37</v>
      </c>
      <c r="CO79" s="64">
        <v>37</v>
      </c>
      <c r="CP79" s="64">
        <v>37</v>
      </c>
      <c r="CQ79" s="64">
        <v>37</v>
      </c>
      <c r="CR79" s="64">
        <v>37</v>
      </c>
      <c r="CS79" s="64">
        <v>37</v>
      </c>
      <c r="CT79" s="64">
        <v>37</v>
      </c>
      <c r="CU79" s="64">
        <v>37</v>
      </c>
      <c r="CV79" s="64">
        <v>37</v>
      </c>
      <c r="CW79" s="64">
        <v>37</v>
      </c>
      <c r="CX79" s="63">
        <v>37</v>
      </c>
      <c r="CY79" s="64">
        <v>37</v>
      </c>
      <c r="CZ79" s="64">
        <v>37</v>
      </c>
      <c r="DA79" s="64">
        <v>37</v>
      </c>
      <c r="DB79" s="64"/>
      <c r="DC79" s="64"/>
      <c r="DD79" s="64"/>
      <c r="DE79" s="64"/>
      <c r="DF79" s="64"/>
      <c r="DG79" s="64"/>
      <c r="DH79" s="64"/>
    </row>
    <row r="80" spans="1:112" s="59" customFormat="1">
      <c r="A80" s="57"/>
      <c r="B80" s="57"/>
      <c r="C80" s="77"/>
      <c r="D80" s="93" t="s">
        <v>150</v>
      </c>
      <c r="E80" s="121"/>
      <c r="F80" s="96">
        <v>1</v>
      </c>
      <c r="G80" s="78" t="s">
        <v>151</v>
      </c>
      <c r="H80" s="92" t="s">
        <v>152</v>
      </c>
      <c r="I80" s="57"/>
      <c r="J80" s="57"/>
      <c r="K80" s="353" t="s">
        <v>1063</v>
      </c>
      <c r="L80" s="67" t="s">
        <v>295</v>
      </c>
      <c r="M80" s="63">
        <v>37</v>
      </c>
      <c r="N80" s="63">
        <v>37</v>
      </c>
      <c r="O80" s="63">
        <v>37</v>
      </c>
      <c r="P80" s="63">
        <v>37</v>
      </c>
      <c r="Q80" s="64">
        <v>37</v>
      </c>
      <c r="R80" s="64">
        <v>37</v>
      </c>
      <c r="S80" s="64">
        <v>37</v>
      </c>
      <c r="T80" s="64">
        <v>37</v>
      </c>
      <c r="U80" s="64">
        <v>37</v>
      </c>
      <c r="V80" s="64">
        <v>37</v>
      </c>
      <c r="W80" s="64">
        <v>37</v>
      </c>
      <c r="X80" s="64">
        <v>37</v>
      </c>
      <c r="Y80" s="64">
        <v>37</v>
      </c>
      <c r="Z80" s="64">
        <v>37</v>
      </c>
      <c r="AA80" s="64">
        <v>37</v>
      </c>
      <c r="AB80" s="64">
        <v>37</v>
      </c>
      <c r="AC80" s="64">
        <v>37</v>
      </c>
      <c r="AD80" s="64">
        <v>37</v>
      </c>
      <c r="AE80" s="64">
        <v>37</v>
      </c>
      <c r="AF80" s="63"/>
      <c r="AG80" s="63">
        <v>37</v>
      </c>
      <c r="AH80" s="63">
        <v>37</v>
      </c>
      <c r="AI80" s="63">
        <v>37</v>
      </c>
      <c r="AJ80" s="63">
        <v>37</v>
      </c>
      <c r="AK80" s="63">
        <v>37</v>
      </c>
      <c r="AL80" s="63">
        <v>37</v>
      </c>
      <c r="AM80" s="63">
        <v>37</v>
      </c>
      <c r="AN80" s="63">
        <v>37</v>
      </c>
      <c r="AO80" s="63">
        <v>37</v>
      </c>
      <c r="AP80" s="63">
        <v>37</v>
      </c>
      <c r="AQ80" s="63">
        <v>37</v>
      </c>
      <c r="AR80" s="63">
        <v>37</v>
      </c>
      <c r="AS80" s="63">
        <v>37</v>
      </c>
      <c r="AT80" s="63">
        <v>37</v>
      </c>
      <c r="AU80" s="63">
        <v>37</v>
      </c>
      <c r="AV80" s="63">
        <v>37</v>
      </c>
      <c r="AW80" s="63">
        <v>37</v>
      </c>
      <c r="AX80" s="63">
        <v>37</v>
      </c>
      <c r="AY80" s="64">
        <v>37</v>
      </c>
      <c r="AZ80" s="64">
        <v>37</v>
      </c>
      <c r="BA80" s="64">
        <v>37</v>
      </c>
      <c r="BB80" s="64">
        <v>37</v>
      </c>
      <c r="BC80" s="64">
        <v>37</v>
      </c>
      <c r="BD80" s="64">
        <v>37</v>
      </c>
      <c r="BE80" s="64">
        <v>37</v>
      </c>
      <c r="BF80" s="64">
        <v>37</v>
      </c>
      <c r="BG80" s="64">
        <v>37</v>
      </c>
      <c r="BH80" s="64">
        <v>37</v>
      </c>
      <c r="BI80" s="64">
        <v>37</v>
      </c>
      <c r="BJ80" s="64">
        <v>37</v>
      </c>
      <c r="BK80" s="64">
        <v>37</v>
      </c>
      <c r="BL80" s="64">
        <v>37</v>
      </c>
      <c r="BM80" s="64">
        <v>37</v>
      </c>
      <c r="BN80" s="64">
        <v>37</v>
      </c>
      <c r="BO80" s="64">
        <v>37</v>
      </c>
      <c r="BP80" s="64">
        <v>37</v>
      </c>
      <c r="BQ80" s="64">
        <v>37</v>
      </c>
      <c r="BR80" s="64">
        <v>37</v>
      </c>
      <c r="BS80" s="64">
        <v>37</v>
      </c>
      <c r="BT80" s="64">
        <v>37</v>
      </c>
      <c r="BU80" s="64">
        <v>37</v>
      </c>
      <c r="BV80" s="64">
        <v>37</v>
      </c>
      <c r="BW80" s="64">
        <v>37</v>
      </c>
      <c r="BX80" s="64">
        <v>37</v>
      </c>
      <c r="BY80" s="64">
        <v>37</v>
      </c>
      <c r="BZ80" s="64">
        <v>37</v>
      </c>
      <c r="CA80" s="64">
        <v>37</v>
      </c>
      <c r="CB80" s="64">
        <v>37</v>
      </c>
      <c r="CC80" s="64"/>
      <c r="CD80" s="64"/>
      <c r="CE80" s="64">
        <v>37</v>
      </c>
      <c r="CF80" s="64">
        <v>37</v>
      </c>
      <c r="CG80" s="64">
        <v>37</v>
      </c>
      <c r="CH80" s="64">
        <v>37</v>
      </c>
      <c r="CI80" s="64">
        <v>37</v>
      </c>
      <c r="CJ80" s="64">
        <v>37</v>
      </c>
      <c r="CK80" s="64">
        <v>37</v>
      </c>
      <c r="CL80" s="64">
        <v>37</v>
      </c>
      <c r="CM80" s="64">
        <v>37</v>
      </c>
      <c r="CN80" s="64">
        <v>37</v>
      </c>
      <c r="CO80" s="64">
        <v>37</v>
      </c>
      <c r="CP80" s="64">
        <v>37</v>
      </c>
      <c r="CQ80" s="64">
        <v>37</v>
      </c>
      <c r="CR80" s="64">
        <v>37</v>
      </c>
      <c r="CS80" s="64">
        <v>37</v>
      </c>
      <c r="CT80" s="64">
        <v>37</v>
      </c>
      <c r="CU80" s="64">
        <v>37</v>
      </c>
      <c r="CV80" s="64">
        <v>37</v>
      </c>
      <c r="CW80" s="64">
        <v>37</v>
      </c>
      <c r="CX80" s="63">
        <v>37</v>
      </c>
      <c r="CY80" s="64">
        <v>37</v>
      </c>
      <c r="CZ80" s="64">
        <v>37</v>
      </c>
      <c r="DA80" s="64">
        <v>37</v>
      </c>
      <c r="DB80" s="64"/>
      <c r="DC80" s="64"/>
      <c r="DD80" s="64"/>
      <c r="DE80" s="64"/>
      <c r="DF80" s="64"/>
      <c r="DG80" s="64"/>
      <c r="DH80" s="64"/>
    </row>
    <row r="81" spans="1:112" s="59" customFormat="1">
      <c r="A81" s="57"/>
      <c r="B81" s="57"/>
      <c r="C81" s="77"/>
      <c r="D81" s="93" t="s">
        <v>153</v>
      </c>
      <c r="E81" s="121"/>
      <c r="F81" s="96">
        <v>2</v>
      </c>
      <c r="G81" s="78" t="s">
        <v>154</v>
      </c>
      <c r="H81" s="92" t="s">
        <v>149</v>
      </c>
      <c r="I81" s="57"/>
      <c r="J81" s="57"/>
      <c r="K81" s="353" t="s">
        <v>1064</v>
      </c>
      <c r="L81" s="67" t="s">
        <v>296</v>
      </c>
      <c r="M81" s="63">
        <v>55</v>
      </c>
      <c r="N81" s="63">
        <v>55</v>
      </c>
      <c r="O81" s="63">
        <v>50</v>
      </c>
      <c r="P81" s="63">
        <v>55</v>
      </c>
      <c r="Q81" s="64">
        <v>55</v>
      </c>
      <c r="R81" s="64">
        <v>55</v>
      </c>
      <c r="S81" s="64">
        <v>55</v>
      </c>
      <c r="T81" s="64">
        <v>55</v>
      </c>
      <c r="U81" s="64">
        <v>50</v>
      </c>
      <c r="V81" s="64">
        <v>50</v>
      </c>
      <c r="W81" s="64">
        <v>50</v>
      </c>
      <c r="X81" s="64">
        <v>50</v>
      </c>
      <c r="Y81" s="64">
        <v>50</v>
      </c>
      <c r="Z81" s="64">
        <v>50</v>
      </c>
      <c r="AA81" s="64">
        <v>50</v>
      </c>
      <c r="AB81" s="64">
        <v>50</v>
      </c>
      <c r="AC81" s="64">
        <v>50</v>
      </c>
      <c r="AD81" s="64">
        <v>50</v>
      </c>
      <c r="AE81" s="64">
        <v>50</v>
      </c>
      <c r="AF81" s="63"/>
      <c r="AG81" s="63">
        <v>50</v>
      </c>
      <c r="AH81" s="63">
        <v>50</v>
      </c>
      <c r="AI81" s="63">
        <v>50</v>
      </c>
      <c r="AJ81" s="63">
        <v>50</v>
      </c>
      <c r="AK81" s="63">
        <v>50</v>
      </c>
      <c r="AL81" s="63">
        <v>50</v>
      </c>
      <c r="AM81" s="63">
        <v>50</v>
      </c>
      <c r="AN81" s="63">
        <v>50</v>
      </c>
      <c r="AO81" s="63">
        <v>50</v>
      </c>
      <c r="AP81" s="63">
        <v>50</v>
      </c>
      <c r="AQ81" s="63">
        <v>50</v>
      </c>
      <c r="AR81" s="63">
        <v>50</v>
      </c>
      <c r="AS81" s="63">
        <v>50</v>
      </c>
      <c r="AT81" s="63">
        <v>50</v>
      </c>
      <c r="AU81" s="63">
        <v>50</v>
      </c>
      <c r="AV81" s="63">
        <v>50</v>
      </c>
      <c r="AW81" s="63">
        <v>50</v>
      </c>
      <c r="AX81" s="63">
        <v>50</v>
      </c>
      <c r="AY81" s="64">
        <v>50</v>
      </c>
      <c r="AZ81" s="64">
        <v>50</v>
      </c>
      <c r="BA81" s="64">
        <v>50</v>
      </c>
      <c r="BB81" s="64">
        <v>50</v>
      </c>
      <c r="BC81" s="64">
        <v>50</v>
      </c>
      <c r="BD81" s="64">
        <v>55</v>
      </c>
      <c r="BE81" s="64">
        <v>50</v>
      </c>
      <c r="BF81" s="64">
        <v>50</v>
      </c>
      <c r="BG81" s="64">
        <v>50</v>
      </c>
      <c r="BH81" s="64">
        <v>50</v>
      </c>
      <c r="BI81" s="64">
        <v>50</v>
      </c>
      <c r="BJ81" s="64">
        <v>50</v>
      </c>
      <c r="BK81" s="64">
        <v>50</v>
      </c>
      <c r="BL81" s="64">
        <v>50</v>
      </c>
      <c r="BM81" s="64">
        <v>50</v>
      </c>
      <c r="BN81" s="64">
        <v>50</v>
      </c>
      <c r="BO81" s="64">
        <v>50</v>
      </c>
      <c r="BP81" s="64">
        <v>50</v>
      </c>
      <c r="BQ81" s="64">
        <v>50</v>
      </c>
      <c r="BR81" s="64">
        <v>50</v>
      </c>
      <c r="BS81" s="64">
        <v>50</v>
      </c>
      <c r="BT81" s="64">
        <v>50</v>
      </c>
      <c r="BU81" s="64">
        <v>50</v>
      </c>
      <c r="BV81" s="64">
        <v>50</v>
      </c>
      <c r="BW81" s="64">
        <v>50</v>
      </c>
      <c r="BX81" s="64">
        <v>50</v>
      </c>
      <c r="BY81" s="64">
        <v>50</v>
      </c>
      <c r="BZ81" s="64">
        <v>50</v>
      </c>
      <c r="CA81" s="64">
        <v>50</v>
      </c>
      <c r="CB81" s="64">
        <v>50</v>
      </c>
      <c r="CC81" s="64"/>
      <c r="CD81" s="64"/>
      <c r="CE81" s="64">
        <v>50</v>
      </c>
      <c r="CF81" s="64">
        <v>50</v>
      </c>
      <c r="CG81" s="64">
        <v>50</v>
      </c>
      <c r="CH81" s="64">
        <v>50</v>
      </c>
      <c r="CI81" s="64">
        <v>50</v>
      </c>
      <c r="CJ81" s="64">
        <v>50</v>
      </c>
      <c r="CK81" s="64">
        <v>50</v>
      </c>
      <c r="CL81" s="64">
        <v>50</v>
      </c>
      <c r="CM81" s="64">
        <v>50</v>
      </c>
      <c r="CN81" s="64">
        <v>50</v>
      </c>
      <c r="CO81" s="64">
        <v>50</v>
      </c>
      <c r="CP81" s="64">
        <v>50</v>
      </c>
      <c r="CQ81" s="64">
        <v>50</v>
      </c>
      <c r="CR81" s="64">
        <v>50</v>
      </c>
      <c r="CS81" s="64">
        <v>50</v>
      </c>
      <c r="CT81" s="64">
        <v>50</v>
      </c>
      <c r="CU81" s="64">
        <v>50</v>
      </c>
      <c r="CV81" s="64">
        <v>50</v>
      </c>
      <c r="CW81" s="64">
        <v>50</v>
      </c>
      <c r="CX81" s="63">
        <v>50</v>
      </c>
      <c r="CY81" s="64">
        <v>50</v>
      </c>
      <c r="CZ81" s="64">
        <v>50</v>
      </c>
      <c r="DA81" s="64">
        <v>50</v>
      </c>
      <c r="DB81" s="64"/>
      <c r="DC81" s="64"/>
      <c r="DD81" s="64"/>
      <c r="DE81" s="64"/>
      <c r="DF81" s="64"/>
      <c r="DG81" s="64"/>
      <c r="DH81" s="64"/>
    </row>
    <row r="82" spans="1:112" s="59" customFormat="1">
      <c r="A82" s="57"/>
      <c r="B82" s="57"/>
      <c r="C82" s="77"/>
      <c r="D82" s="93"/>
      <c r="E82" s="121"/>
      <c r="F82" s="122">
        <v>3</v>
      </c>
      <c r="G82" s="123" t="s">
        <v>155</v>
      </c>
      <c r="H82" s="92" t="s">
        <v>149</v>
      </c>
      <c r="I82" s="57"/>
      <c r="J82" s="57"/>
      <c r="K82" s="353" t="s">
        <v>1065</v>
      </c>
      <c r="L82" s="67" t="s">
        <v>298</v>
      </c>
      <c r="M82" s="63">
        <v>65</v>
      </c>
      <c r="N82" s="63">
        <v>65</v>
      </c>
      <c r="O82" s="63">
        <v>60</v>
      </c>
      <c r="P82" s="63">
        <v>65</v>
      </c>
      <c r="Q82" s="64">
        <v>65</v>
      </c>
      <c r="R82" s="64">
        <v>65</v>
      </c>
      <c r="S82" s="64">
        <v>65</v>
      </c>
      <c r="T82" s="64">
        <v>65</v>
      </c>
      <c r="U82" s="64">
        <v>60</v>
      </c>
      <c r="V82" s="64">
        <v>60</v>
      </c>
      <c r="W82" s="64">
        <v>60</v>
      </c>
      <c r="X82" s="64">
        <v>60</v>
      </c>
      <c r="Y82" s="64">
        <v>60</v>
      </c>
      <c r="Z82" s="64">
        <v>60</v>
      </c>
      <c r="AA82" s="64">
        <v>60</v>
      </c>
      <c r="AB82" s="64">
        <v>60</v>
      </c>
      <c r="AC82" s="64">
        <v>60</v>
      </c>
      <c r="AD82" s="64">
        <v>60</v>
      </c>
      <c r="AE82" s="64">
        <v>60</v>
      </c>
      <c r="AF82" s="63"/>
      <c r="AG82" s="63">
        <v>60</v>
      </c>
      <c r="AH82" s="63">
        <v>60</v>
      </c>
      <c r="AI82" s="63">
        <v>60</v>
      </c>
      <c r="AJ82" s="63">
        <v>60</v>
      </c>
      <c r="AK82" s="63">
        <v>60</v>
      </c>
      <c r="AL82" s="63">
        <v>60</v>
      </c>
      <c r="AM82" s="63">
        <v>60</v>
      </c>
      <c r="AN82" s="63">
        <v>60</v>
      </c>
      <c r="AO82" s="63">
        <v>60</v>
      </c>
      <c r="AP82" s="63">
        <v>60</v>
      </c>
      <c r="AQ82" s="63">
        <v>60</v>
      </c>
      <c r="AR82" s="63">
        <v>60</v>
      </c>
      <c r="AS82" s="63">
        <v>60</v>
      </c>
      <c r="AT82" s="63">
        <v>60</v>
      </c>
      <c r="AU82" s="63">
        <v>60</v>
      </c>
      <c r="AV82" s="63">
        <v>60</v>
      </c>
      <c r="AW82" s="63">
        <v>60</v>
      </c>
      <c r="AX82" s="63">
        <v>60</v>
      </c>
      <c r="AY82" s="64">
        <v>60</v>
      </c>
      <c r="AZ82" s="64">
        <v>60</v>
      </c>
      <c r="BA82" s="64">
        <v>60</v>
      </c>
      <c r="BB82" s="64">
        <v>60</v>
      </c>
      <c r="BC82" s="64">
        <v>60</v>
      </c>
      <c r="BD82" s="64">
        <v>65</v>
      </c>
      <c r="BE82" s="64">
        <v>60</v>
      </c>
      <c r="BF82" s="64">
        <v>60</v>
      </c>
      <c r="BG82" s="64">
        <v>60</v>
      </c>
      <c r="BH82" s="64">
        <v>60</v>
      </c>
      <c r="BI82" s="64">
        <v>60</v>
      </c>
      <c r="BJ82" s="64">
        <v>60</v>
      </c>
      <c r="BK82" s="64">
        <v>60</v>
      </c>
      <c r="BL82" s="64">
        <v>60</v>
      </c>
      <c r="BM82" s="64">
        <v>60</v>
      </c>
      <c r="BN82" s="64">
        <v>70</v>
      </c>
      <c r="BO82" s="64">
        <v>70</v>
      </c>
      <c r="BP82" s="64">
        <v>70</v>
      </c>
      <c r="BQ82" s="64">
        <v>70</v>
      </c>
      <c r="BR82" s="64">
        <v>70</v>
      </c>
      <c r="BS82" s="64">
        <v>70</v>
      </c>
      <c r="BT82" s="64">
        <v>70</v>
      </c>
      <c r="BU82" s="64">
        <v>60</v>
      </c>
      <c r="BV82" s="64">
        <v>60</v>
      </c>
      <c r="BW82" s="64">
        <v>60</v>
      </c>
      <c r="BX82" s="64">
        <v>60</v>
      </c>
      <c r="BY82" s="64">
        <v>60</v>
      </c>
      <c r="BZ82" s="64">
        <v>60</v>
      </c>
      <c r="CA82" s="64">
        <v>60</v>
      </c>
      <c r="CB82" s="64">
        <v>60</v>
      </c>
      <c r="CC82" s="64"/>
      <c r="CD82" s="64"/>
      <c r="CE82" s="64">
        <v>60</v>
      </c>
      <c r="CF82" s="64">
        <v>60</v>
      </c>
      <c r="CG82" s="64">
        <v>60</v>
      </c>
      <c r="CH82" s="64">
        <v>60</v>
      </c>
      <c r="CI82" s="64">
        <v>60</v>
      </c>
      <c r="CJ82" s="64">
        <v>60</v>
      </c>
      <c r="CK82" s="64">
        <v>60</v>
      </c>
      <c r="CL82" s="64">
        <v>60</v>
      </c>
      <c r="CM82" s="64">
        <v>60</v>
      </c>
      <c r="CN82" s="64">
        <v>60</v>
      </c>
      <c r="CO82" s="64">
        <v>60</v>
      </c>
      <c r="CP82" s="64">
        <v>60</v>
      </c>
      <c r="CQ82" s="64">
        <v>60</v>
      </c>
      <c r="CR82" s="64">
        <v>60</v>
      </c>
      <c r="CS82" s="64">
        <v>60</v>
      </c>
      <c r="CT82" s="64">
        <v>60</v>
      </c>
      <c r="CU82" s="64">
        <v>60</v>
      </c>
      <c r="CV82" s="64">
        <v>60</v>
      </c>
      <c r="CW82" s="64">
        <v>60</v>
      </c>
      <c r="CX82" s="63">
        <v>60</v>
      </c>
      <c r="CY82" s="64">
        <v>60</v>
      </c>
      <c r="CZ82" s="64">
        <v>60</v>
      </c>
      <c r="DA82" s="64">
        <v>60</v>
      </c>
      <c r="DB82" s="64"/>
      <c r="DC82" s="64"/>
      <c r="DD82" s="64"/>
      <c r="DE82" s="64"/>
      <c r="DF82" s="64"/>
      <c r="DG82" s="64"/>
      <c r="DH82" s="64"/>
    </row>
    <row r="83" spans="1:112" s="59" customFormat="1">
      <c r="A83" s="57"/>
      <c r="B83" s="57"/>
      <c r="C83" s="77"/>
      <c r="D83" s="93"/>
      <c r="E83" s="121"/>
      <c r="F83" s="122">
        <v>4</v>
      </c>
      <c r="G83" s="123" t="s">
        <v>156</v>
      </c>
      <c r="H83" s="92" t="s">
        <v>149</v>
      </c>
      <c r="I83" s="57"/>
      <c r="J83" s="57"/>
      <c r="K83" s="353" t="s">
        <v>1066</v>
      </c>
      <c r="L83" s="67" t="s">
        <v>299</v>
      </c>
      <c r="M83" s="63">
        <v>110</v>
      </c>
      <c r="N83" s="63">
        <v>110</v>
      </c>
      <c r="O83" s="63">
        <v>100</v>
      </c>
      <c r="P83" s="63">
        <v>110</v>
      </c>
      <c r="Q83" s="64">
        <v>110</v>
      </c>
      <c r="R83" s="64">
        <v>110</v>
      </c>
      <c r="S83" s="64">
        <v>110</v>
      </c>
      <c r="T83" s="64">
        <v>110</v>
      </c>
      <c r="U83" s="64">
        <v>110</v>
      </c>
      <c r="V83" s="64">
        <v>110</v>
      </c>
      <c r="W83" s="64">
        <v>125</v>
      </c>
      <c r="X83" s="64">
        <v>100</v>
      </c>
      <c r="Y83" s="64">
        <v>100</v>
      </c>
      <c r="Z83" s="64">
        <v>100</v>
      </c>
      <c r="AA83" s="64">
        <v>100</v>
      </c>
      <c r="AB83" s="64">
        <v>100</v>
      </c>
      <c r="AC83" s="64">
        <v>100</v>
      </c>
      <c r="AD83" s="64">
        <v>100</v>
      </c>
      <c r="AE83" s="64">
        <v>125</v>
      </c>
      <c r="AF83" s="63"/>
      <c r="AG83" s="63">
        <v>110</v>
      </c>
      <c r="AH83" s="63">
        <v>110</v>
      </c>
      <c r="AI83" s="63">
        <v>110</v>
      </c>
      <c r="AJ83" s="63">
        <v>110</v>
      </c>
      <c r="AK83" s="63">
        <v>110</v>
      </c>
      <c r="AL83" s="63">
        <v>110</v>
      </c>
      <c r="AM83" s="63">
        <v>110</v>
      </c>
      <c r="AN83" s="63">
        <v>110</v>
      </c>
      <c r="AO83" s="63">
        <v>110</v>
      </c>
      <c r="AP83" s="63">
        <v>110</v>
      </c>
      <c r="AQ83" s="63">
        <v>110</v>
      </c>
      <c r="AR83" s="63">
        <v>110</v>
      </c>
      <c r="AS83" s="63">
        <v>110</v>
      </c>
      <c r="AT83" s="63">
        <v>110</v>
      </c>
      <c r="AU83" s="63">
        <v>110</v>
      </c>
      <c r="AV83" s="63">
        <v>110</v>
      </c>
      <c r="AW83" s="63">
        <v>110</v>
      </c>
      <c r="AX83" s="63">
        <v>110</v>
      </c>
      <c r="AY83" s="64">
        <v>100</v>
      </c>
      <c r="AZ83" s="64">
        <v>100</v>
      </c>
      <c r="BA83" s="64">
        <v>100</v>
      </c>
      <c r="BB83" s="64">
        <v>100</v>
      </c>
      <c r="BC83" s="64">
        <v>100</v>
      </c>
      <c r="BD83" s="64">
        <v>110</v>
      </c>
      <c r="BE83" s="64">
        <v>110</v>
      </c>
      <c r="BF83" s="64">
        <v>110</v>
      </c>
      <c r="BG83" s="64">
        <v>110</v>
      </c>
      <c r="BH83" s="64">
        <v>100</v>
      </c>
      <c r="BI83" s="64">
        <v>100</v>
      </c>
      <c r="BJ83" s="64">
        <v>100</v>
      </c>
      <c r="BK83" s="64">
        <v>125</v>
      </c>
      <c r="BL83" s="64">
        <v>100</v>
      </c>
      <c r="BM83" s="64">
        <v>100</v>
      </c>
      <c r="BN83" s="64">
        <v>110</v>
      </c>
      <c r="BO83" s="64">
        <v>110</v>
      </c>
      <c r="BP83" s="64">
        <v>110</v>
      </c>
      <c r="BQ83" s="64">
        <v>110</v>
      </c>
      <c r="BR83" s="64">
        <v>110</v>
      </c>
      <c r="BS83" s="64">
        <v>110</v>
      </c>
      <c r="BT83" s="64">
        <v>150</v>
      </c>
      <c r="BU83" s="64">
        <v>110</v>
      </c>
      <c r="BV83" s="64">
        <v>100</v>
      </c>
      <c r="BW83" s="64">
        <v>110</v>
      </c>
      <c r="BX83" s="64">
        <v>110</v>
      </c>
      <c r="BY83" s="64">
        <v>110</v>
      </c>
      <c r="BZ83" s="64">
        <v>110</v>
      </c>
      <c r="CA83" s="64">
        <v>110</v>
      </c>
      <c r="CB83" s="64">
        <v>100</v>
      </c>
      <c r="CC83" s="64"/>
      <c r="CD83" s="64"/>
      <c r="CE83" s="64">
        <v>100</v>
      </c>
      <c r="CF83" s="64">
        <v>100</v>
      </c>
      <c r="CG83" s="64">
        <v>100</v>
      </c>
      <c r="CH83" s="64">
        <v>110</v>
      </c>
      <c r="CI83" s="64">
        <v>110</v>
      </c>
      <c r="CJ83" s="64">
        <v>110</v>
      </c>
      <c r="CK83" s="64">
        <v>110</v>
      </c>
      <c r="CL83" s="64">
        <v>125</v>
      </c>
      <c r="CM83" s="64">
        <v>125</v>
      </c>
      <c r="CN83" s="64">
        <v>110</v>
      </c>
      <c r="CO83" s="64">
        <v>110</v>
      </c>
      <c r="CP83" s="64">
        <v>125</v>
      </c>
      <c r="CQ83" s="64">
        <v>100</v>
      </c>
      <c r="CR83" s="64">
        <v>110</v>
      </c>
      <c r="CS83" s="64">
        <v>100</v>
      </c>
      <c r="CT83" s="64">
        <v>110</v>
      </c>
      <c r="CU83" s="64">
        <v>110</v>
      </c>
      <c r="CV83" s="64">
        <v>110</v>
      </c>
      <c r="CW83" s="64">
        <v>110</v>
      </c>
      <c r="CX83" s="63">
        <v>110</v>
      </c>
      <c r="CY83" s="64">
        <v>110</v>
      </c>
      <c r="CZ83" s="64">
        <v>110</v>
      </c>
      <c r="DA83" s="64">
        <v>100</v>
      </c>
      <c r="DB83" s="64"/>
      <c r="DC83" s="64"/>
      <c r="DD83" s="64"/>
      <c r="DE83" s="64"/>
      <c r="DF83" s="64"/>
      <c r="DG83" s="64"/>
      <c r="DH83" s="64"/>
    </row>
    <row r="84" spans="1:112" s="59" customFormat="1">
      <c r="A84" s="57"/>
      <c r="B84" s="57"/>
      <c r="C84" s="77"/>
      <c r="D84" s="93"/>
      <c r="E84" s="121"/>
      <c r="F84" s="122">
        <v>5</v>
      </c>
      <c r="G84" s="123" t="s">
        <v>157</v>
      </c>
      <c r="H84" s="92" t="s">
        <v>149</v>
      </c>
      <c r="I84" s="57"/>
      <c r="J84" s="57"/>
      <c r="K84" s="353" t="s">
        <v>1067</v>
      </c>
      <c r="L84" s="67" t="s">
        <v>300</v>
      </c>
      <c r="M84" s="63">
        <v>140</v>
      </c>
      <c r="N84" s="63">
        <v>140</v>
      </c>
      <c r="O84" s="63">
        <v>135</v>
      </c>
      <c r="P84" s="63">
        <v>140</v>
      </c>
      <c r="Q84" s="64">
        <v>140</v>
      </c>
      <c r="R84" s="64">
        <v>140</v>
      </c>
      <c r="S84" s="64">
        <v>140</v>
      </c>
      <c r="T84" s="64">
        <v>140</v>
      </c>
      <c r="U84" s="64">
        <v>150</v>
      </c>
      <c r="V84" s="64">
        <v>140</v>
      </c>
      <c r="W84" s="64">
        <v>160</v>
      </c>
      <c r="X84" s="64">
        <v>130</v>
      </c>
      <c r="Y84" s="64">
        <v>130</v>
      </c>
      <c r="Z84" s="64">
        <v>130</v>
      </c>
      <c r="AA84" s="64">
        <v>130</v>
      </c>
      <c r="AB84" s="64">
        <v>130</v>
      </c>
      <c r="AC84" s="64">
        <v>130</v>
      </c>
      <c r="AD84" s="64">
        <v>130</v>
      </c>
      <c r="AE84" s="64">
        <v>160</v>
      </c>
      <c r="AF84" s="63"/>
      <c r="AG84" s="63">
        <v>120</v>
      </c>
      <c r="AH84" s="63">
        <v>120</v>
      </c>
      <c r="AI84" s="63">
        <v>120</v>
      </c>
      <c r="AJ84" s="63">
        <v>120</v>
      </c>
      <c r="AK84" s="63">
        <v>120</v>
      </c>
      <c r="AL84" s="63">
        <v>120</v>
      </c>
      <c r="AM84" s="63">
        <v>120</v>
      </c>
      <c r="AN84" s="63">
        <v>120</v>
      </c>
      <c r="AO84" s="63">
        <v>120</v>
      </c>
      <c r="AP84" s="63">
        <v>120</v>
      </c>
      <c r="AQ84" s="63">
        <v>120</v>
      </c>
      <c r="AR84" s="63">
        <v>120</v>
      </c>
      <c r="AS84" s="63">
        <v>120</v>
      </c>
      <c r="AT84" s="63">
        <v>120</v>
      </c>
      <c r="AU84" s="63">
        <v>120</v>
      </c>
      <c r="AV84" s="63">
        <v>120</v>
      </c>
      <c r="AW84" s="63">
        <v>120</v>
      </c>
      <c r="AX84" s="63">
        <v>120</v>
      </c>
      <c r="AY84" s="64">
        <v>135</v>
      </c>
      <c r="AZ84" s="64">
        <v>135</v>
      </c>
      <c r="BA84" s="64">
        <v>135</v>
      </c>
      <c r="BB84" s="64">
        <v>135</v>
      </c>
      <c r="BC84" s="64">
        <v>135</v>
      </c>
      <c r="BD84" s="64">
        <v>140</v>
      </c>
      <c r="BE84" s="64">
        <v>150</v>
      </c>
      <c r="BF84" s="64">
        <v>150</v>
      </c>
      <c r="BG84" s="64">
        <v>150</v>
      </c>
      <c r="BH84" s="64">
        <v>135</v>
      </c>
      <c r="BI84" s="64">
        <v>135</v>
      </c>
      <c r="BJ84" s="64">
        <v>135</v>
      </c>
      <c r="BK84" s="64">
        <v>160</v>
      </c>
      <c r="BL84" s="64">
        <v>135</v>
      </c>
      <c r="BM84" s="64">
        <v>135</v>
      </c>
      <c r="BN84" s="64">
        <v>150</v>
      </c>
      <c r="BO84" s="64">
        <v>120</v>
      </c>
      <c r="BP84" s="64">
        <v>150</v>
      </c>
      <c r="BQ84" s="64">
        <v>150</v>
      </c>
      <c r="BR84" s="64">
        <v>120</v>
      </c>
      <c r="BS84" s="64">
        <v>120</v>
      </c>
      <c r="BT84" s="64">
        <v>155</v>
      </c>
      <c r="BU84" s="64">
        <v>140</v>
      </c>
      <c r="BV84" s="64">
        <v>130</v>
      </c>
      <c r="BW84" s="64">
        <v>120</v>
      </c>
      <c r="BX84" s="64">
        <v>140</v>
      </c>
      <c r="BY84" s="64">
        <v>140</v>
      </c>
      <c r="BZ84" s="64">
        <v>140</v>
      </c>
      <c r="CA84" s="64">
        <v>140</v>
      </c>
      <c r="CB84" s="64">
        <v>130</v>
      </c>
      <c r="CC84" s="64"/>
      <c r="CD84" s="64"/>
      <c r="CE84" s="64">
        <v>140</v>
      </c>
      <c r="CF84" s="64">
        <v>130</v>
      </c>
      <c r="CG84" s="64">
        <v>130</v>
      </c>
      <c r="CH84" s="64">
        <v>150</v>
      </c>
      <c r="CI84" s="64">
        <v>150</v>
      </c>
      <c r="CJ84" s="64">
        <v>140</v>
      </c>
      <c r="CK84" s="64">
        <v>150</v>
      </c>
      <c r="CL84" s="64">
        <v>160</v>
      </c>
      <c r="CM84" s="64">
        <v>160</v>
      </c>
      <c r="CN84" s="64">
        <v>140</v>
      </c>
      <c r="CO84" s="64">
        <v>140</v>
      </c>
      <c r="CP84" s="64">
        <v>160</v>
      </c>
      <c r="CQ84" s="64">
        <v>135</v>
      </c>
      <c r="CR84" s="64">
        <v>140</v>
      </c>
      <c r="CS84" s="64">
        <v>135</v>
      </c>
      <c r="CT84" s="64">
        <v>150</v>
      </c>
      <c r="CU84" s="64">
        <v>120</v>
      </c>
      <c r="CV84" s="64">
        <v>120</v>
      </c>
      <c r="CW84" s="64">
        <v>120</v>
      </c>
      <c r="CX84" s="63">
        <v>120</v>
      </c>
      <c r="CY84" s="64">
        <v>140</v>
      </c>
      <c r="CZ84" s="64">
        <v>140</v>
      </c>
      <c r="DA84" s="64">
        <v>135</v>
      </c>
      <c r="DB84" s="64"/>
      <c r="DC84" s="64"/>
      <c r="DD84" s="64"/>
      <c r="DE84" s="64"/>
      <c r="DF84" s="64"/>
      <c r="DG84" s="64"/>
      <c r="DH84" s="64"/>
    </row>
    <row r="85" spans="1:112" s="59" customFormat="1">
      <c r="A85" s="57"/>
      <c r="B85" s="57"/>
      <c r="C85" s="77"/>
      <c r="D85" s="93"/>
      <c r="E85" s="121"/>
      <c r="F85" s="96">
        <v>6</v>
      </c>
      <c r="G85" s="78" t="s">
        <v>158</v>
      </c>
      <c r="H85" s="92" t="s">
        <v>159</v>
      </c>
      <c r="I85" s="57"/>
      <c r="J85" s="57"/>
      <c r="K85" s="353" t="s">
        <v>1068</v>
      </c>
      <c r="L85" s="67" t="s">
        <v>301</v>
      </c>
      <c r="M85" s="63">
        <v>155</v>
      </c>
      <c r="N85" s="63">
        <v>155</v>
      </c>
      <c r="O85" s="63">
        <v>150</v>
      </c>
      <c r="P85" s="63">
        <v>155</v>
      </c>
      <c r="Q85" s="64">
        <v>155</v>
      </c>
      <c r="R85" s="64">
        <v>155</v>
      </c>
      <c r="S85" s="64">
        <v>155</v>
      </c>
      <c r="T85" s="64">
        <v>155</v>
      </c>
      <c r="U85" s="64">
        <v>150</v>
      </c>
      <c r="V85" s="64">
        <v>150</v>
      </c>
      <c r="W85" s="64">
        <v>160</v>
      </c>
      <c r="X85" s="64">
        <v>130</v>
      </c>
      <c r="Y85" s="64">
        <v>130</v>
      </c>
      <c r="Z85" s="64">
        <v>130</v>
      </c>
      <c r="AA85" s="64">
        <v>130</v>
      </c>
      <c r="AB85" s="64">
        <v>130</v>
      </c>
      <c r="AC85" s="64">
        <v>130</v>
      </c>
      <c r="AD85" s="64">
        <v>130</v>
      </c>
      <c r="AE85" s="64">
        <v>160</v>
      </c>
      <c r="AF85" s="63"/>
      <c r="AG85" s="63">
        <v>120</v>
      </c>
      <c r="AH85" s="63">
        <v>120</v>
      </c>
      <c r="AI85" s="63">
        <v>120</v>
      </c>
      <c r="AJ85" s="63">
        <v>120</v>
      </c>
      <c r="AK85" s="63">
        <v>120</v>
      </c>
      <c r="AL85" s="63">
        <v>120</v>
      </c>
      <c r="AM85" s="63">
        <v>120</v>
      </c>
      <c r="AN85" s="63">
        <v>120</v>
      </c>
      <c r="AO85" s="63">
        <v>120</v>
      </c>
      <c r="AP85" s="63">
        <v>120</v>
      </c>
      <c r="AQ85" s="63">
        <v>120</v>
      </c>
      <c r="AR85" s="63">
        <v>120</v>
      </c>
      <c r="AS85" s="63">
        <v>120</v>
      </c>
      <c r="AT85" s="63">
        <v>120</v>
      </c>
      <c r="AU85" s="63">
        <v>120</v>
      </c>
      <c r="AV85" s="63">
        <v>120</v>
      </c>
      <c r="AW85" s="63">
        <v>120</v>
      </c>
      <c r="AX85" s="63">
        <v>120</v>
      </c>
      <c r="AY85" s="64">
        <v>150</v>
      </c>
      <c r="AZ85" s="64">
        <v>150</v>
      </c>
      <c r="BA85" s="64">
        <v>150</v>
      </c>
      <c r="BB85" s="64">
        <v>150</v>
      </c>
      <c r="BC85" s="64">
        <v>150</v>
      </c>
      <c r="BD85" s="64">
        <v>155</v>
      </c>
      <c r="BE85" s="64">
        <v>150</v>
      </c>
      <c r="BF85" s="64">
        <v>150</v>
      </c>
      <c r="BG85" s="64">
        <v>150</v>
      </c>
      <c r="BH85" s="64">
        <v>150</v>
      </c>
      <c r="BI85" s="64">
        <v>150</v>
      </c>
      <c r="BJ85" s="64">
        <v>150</v>
      </c>
      <c r="BK85" s="64">
        <v>160</v>
      </c>
      <c r="BL85" s="64">
        <v>150</v>
      </c>
      <c r="BM85" s="64">
        <v>150</v>
      </c>
      <c r="BN85" s="64">
        <v>155</v>
      </c>
      <c r="BO85" s="64">
        <v>120</v>
      </c>
      <c r="BP85" s="64">
        <v>155</v>
      </c>
      <c r="BQ85" s="64">
        <v>155</v>
      </c>
      <c r="BR85" s="64">
        <v>120</v>
      </c>
      <c r="BS85" s="64">
        <v>120</v>
      </c>
      <c r="BT85" s="64">
        <v>155</v>
      </c>
      <c r="BU85" s="64">
        <v>150</v>
      </c>
      <c r="BV85" s="64">
        <v>130</v>
      </c>
      <c r="BW85" s="64">
        <v>120</v>
      </c>
      <c r="BX85" s="64">
        <v>150</v>
      </c>
      <c r="BY85" s="64">
        <v>150</v>
      </c>
      <c r="BZ85" s="64">
        <v>150</v>
      </c>
      <c r="CA85" s="64">
        <v>150</v>
      </c>
      <c r="CB85" s="64">
        <v>130</v>
      </c>
      <c r="CC85" s="64"/>
      <c r="CD85" s="64"/>
      <c r="CE85" s="64">
        <v>150</v>
      </c>
      <c r="CF85" s="64">
        <v>130</v>
      </c>
      <c r="CG85" s="64">
        <v>130</v>
      </c>
      <c r="CH85" s="64">
        <v>150</v>
      </c>
      <c r="CI85" s="64">
        <v>150</v>
      </c>
      <c r="CJ85" s="64">
        <v>150</v>
      </c>
      <c r="CK85" s="64">
        <v>150</v>
      </c>
      <c r="CL85" s="64">
        <v>160</v>
      </c>
      <c r="CM85" s="64">
        <v>160</v>
      </c>
      <c r="CN85" s="64">
        <v>150</v>
      </c>
      <c r="CO85" s="64">
        <v>150</v>
      </c>
      <c r="CP85" s="64">
        <v>160</v>
      </c>
      <c r="CQ85" s="64">
        <v>150</v>
      </c>
      <c r="CR85" s="64">
        <v>150</v>
      </c>
      <c r="CS85" s="64">
        <v>150</v>
      </c>
      <c r="CT85" s="64">
        <v>150</v>
      </c>
      <c r="CU85" s="64">
        <v>120</v>
      </c>
      <c r="CV85" s="64">
        <v>120</v>
      </c>
      <c r="CW85" s="64">
        <v>120</v>
      </c>
      <c r="CX85" s="63">
        <v>120</v>
      </c>
      <c r="CY85" s="64">
        <v>150</v>
      </c>
      <c r="CZ85" s="64">
        <v>150</v>
      </c>
      <c r="DA85" s="64">
        <v>150</v>
      </c>
      <c r="DB85" s="64"/>
      <c r="DC85" s="64"/>
      <c r="DD85" s="64"/>
      <c r="DE85" s="64"/>
      <c r="DF85" s="64"/>
      <c r="DG85" s="64"/>
      <c r="DH85" s="64"/>
    </row>
    <row r="86" spans="1:112" s="59" customFormat="1" ht="12.75" thickBot="1">
      <c r="A86" s="57"/>
      <c r="B86" s="57"/>
      <c r="C86" s="82"/>
      <c r="D86" s="107"/>
      <c r="E86" s="124"/>
      <c r="F86" s="125" t="s">
        <v>160</v>
      </c>
      <c r="G86" s="83" t="s">
        <v>96</v>
      </c>
      <c r="H86" s="109" t="s">
        <v>159</v>
      </c>
      <c r="I86" s="57"/>
      <c r="J86" s="57"/>
      <c r="K86" s="353" t="s">
        <v>1069</v>
      </c>
      <c r="L86" s="67" t="s">
        <v>302</v>
      </c>
      <c r="M86" s="63">
        <v>150</v>
      </c>
      <c r="N86" s="63">
        <v>150</v>
      </c>
      <c r="O86" s="63">
        <v>150</v>
      </c>
      <c r="P86" s="63">
        <v>150</v>
      </c>
      <c r="Q86" s="64">
        <v>150</v>
      </c>
      <c r="R86" s="64">
        <v>150</v>
      </c>
      <c r="S86" s="64">
        <v>150</v>
      </c>
      <c r="T86" s="64">
        <v>150</v>
      </c>
      <c r="U86" s="64">
        <v>150</v>
      </c>
      <c r="V86" s="64">
        <v>150</v>
      </c>
      <c r="W86" s="64">
        <v>150</v>
      </c>
      <c r="X86" s="64">
        <v>130</v>
      </c>
      <c r="Y86" s="64">
        <v>130</v>
      </c>
      <c r="Z86" s="64">
        <v>130</v>
      </c>
      <c r="AA86" s="64">
        <v>130</v>
      </c>
      <c r="AB86" s="64">
        <v>130</v>
      </c>
      <c r="AC86" s="64">
        <v>130</v>
      </c>
      <c r="AD86" s="64">
        <v>130</v>
      </c>
      <c r="AE86" s="64">
        <v>150</v>
      </c>
      <c r="AF86" s="63"/>
      <c r="AG86" s="63">
        <v>120</v>
      </c>
      <c r="AH86" s="63">
        <v>120</v>
      </c>
      <c r="AI86" s="63">
        <v>120</v>
      </c>
      <c r="AJ86" s="63">
        <v>120</v>
      </c>
      <c r="AK86" s="63">
        <v>120</v>
      </c>
      <c r="AL86" s="63">
        <v>120</v>
      </c>
      <c r="AM86" s="63">
        <v>120</v>
      </c>
      <c r="AN86" s="63">
        <v>120</v>
      </c>
      <c r="AO86" s="63">
        <v>120</v>
      </c>
      <c r="AP86" s="63">
        <v>120</v>
      </c>
      <c r="AQ86" s="63">
        <v>120</v>
      </c>
      <c r="AR86" s="63">
        <v>120</v>
      </c>
      <c r="AS86" s="63">
        <v>120</v>
      </c>
      <c r="AT86" s="63">
        <v>120</v>
      </c>
      <c r="AU86" s="63">
        <v>120</v>
      </c>
      <c r="AV86" s="63">
        <v>120</v>
      </c>
      <c r="AW86" s="63">
        <v>120</v>
      </c>
      <c r="AX86" s="63">
        <v>120</v>
      </c>
      <c r="AY86" s="64">
        <v>150</v>
      </c>
      <c r="AZ86" s="64">
        <v>150</v>
      </c>
      <c r="BA86" s="64">
        <v>150</v>
      </c>
      <c r="BB86" s="64">
        <v>150</v>
      </c>
      <c r="BC86" s="64">
        <v>150</v>
      </c>
      <c r="BD86" s="64">
        <v>150</v>
      </c>
      <c r="BE86" s="64">
        <v>150</v>
      </c>
      <c r="BF86" s="64">
        <v>150</v>
      </c>
      <c r="BG86" s="64">
        <v>150</v>
      </c>
      <c r="BH86" s="64">
        <v>150</v>
      </c>
      <c r="BI86" s="64">
        <v>150</v>
      </c>
      <c r="BJ86" s="64">
        <v>150</v>
      </c>
      <c r="BK86" s="64">
        <v>150</v>
      </c>
      <c r="BL86" s="64">
        <v>150</v>
      </c>
      <c r="BM86" s="64">
        <v>150</v>
      </c>
      <c r="BN86" s="64">
        <v>155</v>
      </c>
      <c r="BO86" s="64">
        <v>120</v>
      </c>
      <c r="BP86" s="64">
        <v>155</v>
      </c>
      <c r="BQ86" s="64">
        <v>155</v>
      </c>
      <c r="BR86" s="64">
        <v>120</v>
      </c>
      <c r="BS86" s="64">
        <v>120</v>
      </c>
      <c r="BT86" s="64">
        <v>120</v>
      </c>
      <c r="BU86" s="64">
        <v>150</v>
      </c>
      <c r="BV86" s="64">
        <v>130</v>
      </c>
      <c r="BW86" s="64">
        <v>120</v>
      </c>
      <c r="BX86" s="64">
        <v>150</v>
      </c>
      <c r="BY86" s="64">
        <v>150</v>
      </c>
      <c r="BZ86" s="64">
        <v>150</v>
      </c>
      <c r="CA86" s="64">
        <v>150</v>
      </c>
      <c r="CB86" s="64">
        <v>130</v>
      </c>
      <c r="CC86" s="64"/>
      <c r="CD86" s="64"/>
      <c r="CE86" s="64">
        <v>150</v>
      </c>
      <c r="CF86" s="64">
        <v>130</v>
      </c>
      <c r="CG86" s="64">
        <v>130</v>
      </c>
      <c r="CH86" s="64">
        <v>150</v>
      </c>
      <c r="CI86" s="64">
        <v>150</v>
      </c>
      <c r="CJ86" s="64">
        <v>150</v>
      </c>
      <c r="CK86" s="64">
        <v>150</v>
      </c>
      <c r="CL86" s="64">
        <v>150</v>
      </c>
      <c r="CM86" s="64">
        <v>150</v>
      </c>
      <c r="CN86" s="64">
        <v>150</v>
      </c>
      <c r="CO86" s="64">
        <v>150</v>
      </c>
      <c r="CP86" s="64">
        <v>150</v>
      </c>
      <c r="CQ86" s="64">
        <v>150</v>
      </c>
      <c r="CR86" s="64">
        <v>150</v>
      </c>
      <c r="CS86" s="64">
        <v>150</v>
      </c>
      <c r="CT86" s="64">
        <v>150</v>
      </c>
      <c r="CU86" s="64">
        <v>120</v>
      </c>
      <c r="CV86" s="64">
        <v>120</v>
      </c>
      <c r="CW86" s="64">
        <v>120</v>
      </c>
      <c r="CX86" s="63">
        <v>120</v>
      </c>
      <c r="CY86" s="64">
        <v>150</v>
      </c>
      <c r="CZ86" s="64">
        <v>150</v>
      </c>
      <c r="DA86" s="64">
        <v>150</v>
      </c>
      <c r="DB86" s="64"/>
      <c r="DC86" s="64"/>
      <c r="DD86" s="64"/>
      <c r="DE86" s="64"/>
      <c r="DF86" s="64"/>
      <c r="DG86" s="64"/>
      <c r="DH86" s="64"/>
    </row>
    <row r="87" spans="1:112" s="59" customFormat="1" ht="13.5" customHeight="1">
      <c r="A87" s="57"/>
      <c r="B87" s="57"/>
      <c r="C87" s="87" t="s">
        <v>161</v>
      </c>
      <c r="D87" s="110" t="s">
        <v>71</v>
      </c>
      <c r="E87" s="89"/>
      <c r="F87" s="89"/>
      <c r="G87" s="89" t="s">
        <v>162</v>
      </c>
      <c r="H87" s="115"/>
      <c r="I87" s="57"/>
      <c r="J87" s="57"/>
      <c r="K87" s="353" t="s">
        <v>1070</v>
      </c>
      <c r="L87" s="67" t="s">
        <v>303</v>
      </c>
      <c r="M87" s="63">
        <v>110</v>
      </c>
      <c r="N87" s="63">
        <v>110</v>
      </c>
      <c r="O87" s="63">
        <v>110</v>
      </c>
      <c r="P87" s="63">
        <v>110</v>
      </c>
      <c r="Q87" s="64">
        <v>110</v>
      </c>
      <c r="R87" s="64">
        <v>110</v>
      </c>
      <c r="S87" s="64">
        <v>110</v>
      </c>
      <c r="T87" s="64">
        <v>110</v>
      </c>
      <c r="U87" s="64">
        <v>100</v>
      </c>
      <c r="V87" s="64">
        <v>100</v>
      </c>
      <c r="W87" s="64">
        <v>115</v>
      </c>
      <c r="X87" s="64">
        <v>100</v>
      </c>
      <c r="Y87" s="64">
        <v>100</v>
      </c>
      <c r="Z87" s="64">
        <v>100</v>
      </c>
      <c r="AA87" s="64">
        <v>100</v>
      </c>
      <c r="AB87" s="64">
        <v>100</v>
      </c>
      <c r="AC87" s="64">
        <v>100</v>
      </c>
      <c r="AD87" s="64">
        <v>100</v>
      </c>
      <c r="AE87" s="64">
        <v>110</v>
      </c>
      <c r="AF87" s="63"/>
      <c r="AG87" s="63">
        <v>100</v>
      </c>
      <c r="AH87" s="63">
        <v>100</v>
      </c>
      <c r="AI87" s="63">
        <v>100</v>
      </c>
      <c r="AJ87" s="63">
        <v>100</v>
      </c>
      <c r="AK87" s="63">
        <v>100</v>
      </c>
      <c r="AL87" s="63">
        <v>100</v>
      </c>
      <c r="AM87" s="63">
        <v>100</v>
      </c>
      <c r="AN87" s="63">
        <v>100</v>
      </c>
      <c r="AO87" s="63">
        <v>100</v>
      </c>
      <c r="AP87" s="63">
        <v>100</v>
      </c>
      <c r="AQ87" s="63">
        <v>100</v>
      </c>
      <c r="AR87" s="63">
        <v>100</v>
      </c>
      <c r="AS87" s="63">
        <v>100</v>
      </c>
      <c r="AT87" s="63">
        <v>100</v>
      </c>
      <c r="AU87" s="63">
        <v>100</v>
      </c>
      <c r="AV87" s="63">
        <v>100</v>
      </c>
      <c r="AW87" s="63">
        <v>100</v>
      </c>
      <c r="AX87" s="63">
        <v>100</v>
      </c>
      <c r="AY87" s="64">
        <v>110</v>
      </c>
      <c r="AZ87" s="64">
        <v>110</v>
      </c>
      <c r="BA87" s="64">
        <v>110</v>
      </c>
      <c r="BB87" s="64">
        <v>110</v>
      </c>
      <c r="BC87" s="64">
        <v>110</v>
      </c>
      <c r="BD87" s="64">
        <v>110</v>
      </c>
      <c r="BE87" s="64">
        <v>110</v>
      </c>
      <c r="BF87" s="64">
        <v>110</v>
      </c>
      <c r="BG87" s="64">
        <v>110</v>
      </c>
      <c r="BH87" s="64">
        <v>115</v>
      </c>
      <c r="BI87" s="64">
        <v>115</v>
      </c>
      <c r="BJ87" s="64">
        <v>115</v>
      </c>
      <c r="BK87" s="64">
        <v>115</v>
      </c>
      <c r="BL87" s="64">
        <v>115</v>
      </c>
      <c r="BM87" s="64">
        <v>115</v>
      </c>
      <c r="BN87" s="64">
        <v>110</v>
      </c>
      <c r="BO87" s="64">
        <v>110</v>
      </c>
      <c r="BP87" s="64">
        <v>110</v>
      </c>
      <c r="BQ87" s="64">
        <v>110</v>
      </c>
      <c r="BR87" s="64">
        <v>110</v>
      </c>
      <c r="BS87" s="64">
        <v>110</v>
      </c>
      <c r="BT87" s="64">
        <v>110</v>
      </c>
      <c r="BU87" s="64">
        <v>100</v>
      </c>
      <c r="BV87" s="64">
        <v>100</v>
      </c>
      <c r="BW87" s="64">
        <v>100</v>
      </c>
      <c r="BX87" s="64">
        <v>100</v>
      </c>
      <c r="BY87" s="64">
        <v>100</v>
      </c>
      <c r="BZ87" s="64">
        <v>100</v>
      </c>
      <c r="CA87" s="64">
        <v>100</v>
      </c>
      <c r="CB87" s="64">
        <v>100</v>
      </c>
      <c r="CC87" s="64"/>
      <c r="CD87" s="64"/>
      <c r="CE87" s="64">
        <v>100</v>
      </c>
      <c r="CF87" s="64">
        <v>100</v>
      </c>
      <c r="CG87" s="64">
        <v>100</v>
      </c>
      <c r="CH87" s="64">
        <v>110</v>
      </c>
      <c r="CI87" s="64">
        <v>110</v>
      </c>
      <c r="CJ87" s="64">
        <v>100</v>
      </c>
      <c r="CK87" s="64">
        <v>110</v>
      </c>
      <c r="CL87" s="64">
        <v>110</v>
      </c>
      <c r="CM87" s="64">
        <v>110</v>
      </c>
      <c r="CN87" s="64">
        <v>100</v>
      </c>
      <c r="CO87" s="64">
        <v>100</v>
      </c>
      <c r="CP87" s="64">
        <v>110</v>
      </c>
      <c r="CQ87" s="64">
        <v>110</v>
      </c>
      <c r="CR87" s="64">
        <v>100</v>
      </c>
      <c r="CS87" s="64">
        <v>115</v>
      </c>
      <c r="CT87" s="64">
        <v>110</v>
      </c>
      <c r="CU87" s="64">
        <v>100</v>
      </c>
      <c r="CV87" s="64">
        <v>100</v>
      </c>
      <c r="CW87" s="64">
        <v>100</v>
      </c>
      <c r="CX87" s="63">
        <v>100</v>
      </c>
      <c r="CY87" s="64">
        <v>100</v>
      </c>
      <c r="CZ87" s="64">
        <v>100</v>
      </c>
      <c r="DA87" s="64">
        <v>110</v>
      </c>
      <c r="DB87" s="64"/>
      <c r="DC87" s="64"/>
      <c r="DD87" s="64"/>
      <c r="DE87" s="64"/>
      <c r="DF87" s="64"/>
      <c r="DG87" s="64"/>
      <c r="DH87" s="64"/>
    </row>
    <row r="88" spans="1:112" s="59" customFormat="1">
      <c r="A88" s="57"/>
      <c r="B88" s="57"/>
      <c r="C88" s="77"/>
      <c r="D88" s="103" t="s">
        <v>88</v>
      </c>
      <c r="E88" s="60"/>
      <c r="F88" s="60"/>
      <c r="G88" s="60" t="s">
        <v>163</v>
      </c>
      <c r="H88" s="119"/>
      <c r="I88" s="57"/>
      <c r="J88" s="57"/>
      <c r="K88" s="353" t="s">
        <v>1071</v>
      </c>
      <c r="L88" s="67" t="s">
        <v>221</v>
      </c>
      <c r="M88" s="63" t="s">
        <v>659</v>
      </c>
      <c r="N88" s="63" t="s">
        <v>659</v>
      </c>
      <c r="O88" s="63" t="s">
        <v>659</v>
      </c>
      <c r="P88" s="63" t="s">
        <v>659</v>
      </c>
      <c r="Q88" s="64" t="s">
        <v>659</v>
      </c>
      <c r="R88" s="64" t="s">
        <v>659</v>
      </c>
      <c r="S88" s="64" t="s">
        <v>659</v>
      </c>
      <c r="T88" s="64" t="s">
        <v>659</v>
      </c>
      <c r="U88" s="64" t="s">
        <v>659</v>
      </c>
      <c r="V88" s="64" t="s">
        <v>659</v>
      </c>
      <c r="W88" s="64" t="s">
        <v>659</v>
      </c>
      <c r="X88" s="64" t="s">
        <v>659</v>
      </c>
      <c r="Y88" s="64" t="s">
        <v>659</v>
      </c>
      <c r="Z88" s="64" t="s">
        <v>659</v>
      </c>
      <c r="AA88" s="64" t="s">
        <v>659</v>
      </c>
      <c r="AB88" s="64" t="s">
        <v>659</v>
      </c>
      <c r="AC88" s="64" t="s">
        <v>659</v>
      </c>
      <c r="AD88" s="64" t="s">
        <v>659</v>
      </c>
      <c r="AE88" s="64" t="s">
        <v>659</v>
      </c>
      <c r="AF88" s="63" t="s">
        <v>659</v>
      </c>
      <c r="AG88" s="63" t="s">
        <v>659</v>
      </c>
      <c r="AH88" s="63" t="s">
        <v>659</v>
      </c>
      <c r="AI88" s="63" t="s">
        <v>659</v>
      </c>
      <c r="AJ88" s="63" t="s">
        <v>659</v>
      </c>
      <c r="AK88" s="63" t="s">
        <v>659</v>
      </c>
      <c r="AL88" s="63" t="s">
        <v>659</v>
      </c>
      <c r="AM88" s="63" t="s">
        <v>659</v>
      </c>
      <c r="AN88" s="63" t="s">
        <v>659</v>
      </c>
      <c r="AO88" s="63" t="s">
        <v>659</v>
      </c>
      <c r="AP88" s="63" t="s">
        <v>659</v>
      </c>
      <c r="AQ88" s="63" t="s">
        <v>659</v>
      </c>
      <c r="AR88" s="63" t="s">
        <v>659</v>
      </c>
      <c r="AS88" s="63" t="s">
        <v>659</v>
      </c>
      <c r="AT88" s="63" t="s">
        <v>659</v>
      </c>
      <c r="AU88" s="63" t="s">
        <v>659</v>
      </c>
      <c r="AV88" s="63" t="s">
        <v>659</v>
      </c>
      <c r="AW88" s="63" t="s">
        <v>659</v>
      </c>
      <c r="AX88" s="63" t="s">
        <v>659</v>
      </c>
      <c r="AY88" s="64" t="s">
        <v>659</v>
      </c>
      <c r="AZ88" s="64" t="s">
        <v>659</v>
      </c>
      <c r="BA88" s="64" t="s">
        <v>659</v>
      </c>
      <c r="BB88" s="64" t="s">
        <v>659</v>
      </c>
      <c r="BC88" s="64" t="s">
        <v>659</v>
      </c>
      <c r="BD88" s="64" t="s">
        <v>659</v>
      </c>
      <c r="BE88" s="64" t="s">
        <v>659</v>
      </c>
      <c r="BF88" s="64" t="s">
        <v>659</v>
      </c>
      <c r="BG88" s="64" t="s">
        <v>659</v>
      </c>
      <c r="BH88" s="64" t="s">
        <v>659</v>
      </c>
      <c r="BI88" s="64" t="s">
        <v>659</v>
      </c>
      <c r="BJ88" s="64" t="s">
        <v>659</v>
      </c>
      <c r="BK88" s="64" t="s">
        <v>659</v>
      </c>
      <c r="BL88" s="64" t="s">
        <v>659</v>
      </c>
      <c r="BM88" s="64" t="s">
        <v>659</v>
      </c>
      <c r="BN88" s="64" t="s">
        <v>659</v>
      </c>
      <c r="BO88" s="64" t="s">
        <v>659</v>
      </c>
      <c r="BP88" s="64" t="s">
        <v>659</v>
      </c>
      <c r="BQ88" s="64" t="s">
        <v>659</v>
      </c>
      <c r="BR88" s="64" t="s">
        <v>659</v>
      </c>
      <c r="BS88" s="64" t="s">
        <v>659</v>
      </c>
      <c r="BT88" s="64" t="s">
        <v>659</v>
      </c>
      <c r="BU88" s="64" t="s">
        <v>659</v>
      </c>
      <c r="BV88" s="64" t="s">
        <v>659</v>
      </c>
      <c r="BW88" s="64" t="s">
        <v>659</v>
      </c>
      <c r="BX88" s="64" t="s">
        <v>659</v>
      </c>
      <c r="BY88" s="64" t="s">
        <v>659</v>
      </c>
      <c r="BZ88" s="64" t="s">
        <v>659</v>
      </c>
      <c r="CA88" s="64" t="s">
        <v>659</v>
      </c>
      <c r="CB88" s="64" t="s">
        <v>659</v>
      </c>
      <c r="CC88" s="64"/>
      <c r="CD88" s="64"/>
      <c r="CE88" s="64" t="s">
        <v>659</v>
      </c>
      <c r="CF88" s="64" t="s">
        <v>659</v>
      </c>
      <c r="CG88" s="64" t="s">
        <v>659</v>
      </c>
      <c r="CH88" s="64" t="s">
        <v>659</v>
      </c>
      <c r="CI88" s="64" t="s">
        <v>659</v>
      </c>
      <c r="CJ88" s="64" t="s">
        <v>659</v>
      </c>
      <c r="CK88" s="64" t="s">
        <v>659</v>
      </c>
      <c r="CL88" s="64" t="s">
        <v>659</v>
      </c>
      <c r="CM88" s="64" t="s">
        <v>659</v>
      </c>
      <c r="CN88" s="64" t="s">
        <v>659</v>
      </c>
      <c r="CO88" s="64" t="s">
        <v>659</v>
      </c>
      <c r="CP88" s="64" t="s">
        <v>659</v>
      </c>
      <c r="CQ88" s="64" t="s">
        <v>659</v>
      </c>
      <c r="CR88" s="64" t="s">
        <v>659</v>
      </c>
      <c r="CS88" s="64" t="s">
        <v>659</v>
      </c>
      <c r="CT88" s="64" t="s">
        <v>659</v>
      </c>
      <c r="CU88" s="64" t="s">
        <v>659</v>
      </c>
      <c r="CV88" s="64" t="s">
        <v>659</v>
      </c>
      <c r="CW88" s="64" t="s">
        <v>659</v>
      </c>
      <c r="CX88" s="63" t="s">
        <v>659</v>
      </c>
      <c r="CY88" s="64" t="s">
        <v>659</v>
      </c>
      <c r="CZ88" s="64" t="s">
        <v>659</v>
      </c>
      <c r="DA88" s="64" t="s">
        <v>659</v>
      </c>
      <c r="DB88" s="64"/>
      <c r="DC88" s="64"/>
      <c r="DD88" s="64"/>
      <c r="DE88" s="64"/>
      <c r="DF88" s="64"/>
      <c r="DG88" s="64"/>
      <c r="DH88" s="64"/>
    </row>
    <row r="89" spans="1:112" s="59" customFormat="1">
      <c r="A89" s="57"/>
      <c r="B89" s="57"/>
      <c r="C89" s="77"/>
      <c r="D89" s="103" t="s">
        <v>164</v>
      </c>
      <c r="E89" s="60"/>
      <c r="F89" s="60"/>
      <c r="G89" s="60" t="s">
        <v>96</v>
      </c>
      <c r="H89" s="119"/>
      <c r="I89" s="57"/>
      <c r="J89" s="57"/>
      <c r="K89" s="353" t="s">
        <v>1072</v>
      </c>
      <c r="L89" s="67" t="s">
        <v>297</v>
      </c>
      <c r="M89" s="63">
        <v>35</v>
      </c>
      <c r="N89" s="63">
        <v>35</v>
      </c>
      <c r="O89" s="63">
        <v>35</v>
      </c>
      <c r="P89" s="63">
        <v>35</v>
      </c>
      <c r="Q89" s="64">
        <v>35</v>
      </c>
      <c r="R89" s="64">
        <v>40</v>
      </c>
      <c r="S89" s="64">
        <v>40</v>
      </c>
      <c r="T89" s="64">
        <v>40</v>
      </c>
      <c r="U89" s="64">
        <v>35</v>
      </c>
      <c r="V89" s="64">
        <v>35</v>
      </c>
      <c r="W89" s="64">
        <v>35</v>
      </c>
      <c r="X89" s="64">
        <v>35</v>
      </c>
      <c r="Y89" s="64">
        <v>35</v>
      </c>
      <c r="Z89" s="64">
        <v>35</v>
      </c>
      <c r="AA89" s="64">
        <v>35</v>
      </c>
      <c r="AB89" s="64">
        <v>35</v>
      </c>
      <c r="AC89" s="64">
        <v>35</v>
      </c>
      <c r="AD89" s="64">
        <v>35</v>
      </c>
      <c r="AE89" s="64">
        <v>35</v>
      </c>
      <c r="AF89" s="63"/>
      <c r="AG89" s="63">
        <v>35</v>
      </c>
      <c r="AH89" s="63">
        <v>35</v>
      </c>
      <c r="AI89" s="63">
        <v>35</v>
      </c>
      <c r="AJ89" s="63">
        <v>35</v>
      </c>
      <c r="AK89" s="63">
        <v>35</v>
      </c>
      <c r="AL89" s="63">
        <v>35</v>
      </c>
      <c r="AM89" s="63">
        <v>35</v>
      </c>
      <c r="AN89" s="63">
        <v>35</v>
      </c>
      <c r="AO89" s="63">
        <v>35</v>
      </c>
      <c r="AP89" s="63">
        <v>35</v>
      </c>
      <c r="AQ89" s="63">
        <v>35</v>
      </c>
      <c r="AR89" s="63">
        <v>35</v>
      </c>
      <c r="AS89" s="63">
        <v>35</v>
      </c>
      <c r="AT89" s="63">
        <v>35</v>
      </c>
      <c r="AU89" s="63">
        <v>35</v>
      </c>
      <c r="AV89" s="63">
        <v>35</v>
      </c>
      <c r="AW89" s="63">
        <v>35</v>
      </c>
      <c r="AX89" s="63">
        <v>35</v>
      </c>
      <c r="AY89" s="63">
        <v>35</v>
      </c>
      <c r="AZ89" s="63">
        <v>35</v>
      </c>
      <c r="BA89" s="63">
        <v>35</v>
      </c>
      <c r="BB89" s="63">
        <v>35</v>
      </c>
      <c r="BC89" s="63">
        <v>35</v>
      </c>
      <c r="BD89" s="64">
        <v>35</v>
      </c>
      <c r="BE89" s="64">
        <v>35</v>
      </c>
      <c r="BF89" s="64">
        <v>35</v>
      </c>
      <c r="BG89" s="64">
        <v>35</v>
      </c>
      <c r="BH89" s="64">
        <v>35</v>
      </c>
      <c r="BI89" s="64">
        <v>35</v>
      </c>
      <c r="BJ89" s="64">
        <v>35</v>
      </c>
      <c r="BK89" s="64">
        <v>35</v>
      </c>
      <c r="BL89" s="64">
        <v>35</v>
      </c>
      <c r="BM89" s="64">
        <v>35</v>
      </c>
      <c r="BN89" s="64">
        <v>35</v>
      </c>
      <c r="BO89" s="64">
        <v>35</v>
      </c>
      <c r="BP89" s="64">
        <v>35</v>
      </c>
      <c r="BQ89" s="64">
        <v>35</v>
      </c>
      <c r="BR89" s="64">
        <v>35</v>
      </c>
      <c r="BS89" s="64">
        <v>35</v>
      </c>
      <c r="BT89" s="64">
        <v>35</v>
      </c>
      <c r="BU89" s="64">
        <v>35</v>
      </c>
      <c r="BV89" s="64">
        <v>35</v>
      </c>
      <c r="BW89" s="64">
        <v>35</v>
      </c>
      <c r="BX89" s="64">
        <v>35</v>
      </c>
      <c r="BY89" s="64">
        <v>35</v>
      </c>
      <c r="BZ89" s="64">
        <v>35</v>
      </c>
      <c r="CA89" s="64">
        <v>35</v>
      </c>
      <c r="CB89" s="64">
        <v>35</v>
      </c>
      <c r="CC89" s="64"/>
      <c r="CD89" s="64"/>
      <c r="CE89" s="64">
        <v>35</v>
      </c>
      <c r="CF89" s="64">
        <v>35</v>
      </c>
      <c r="CG89" s="64">
        <v>35</v>
      </c>
      <c r="CH89" s="64">
        <v>35</v>
      </c>
      <c r="CI89" s="64">
        <v>35</v>
      </c>
      <c r="CJ89" s="64">
        <v>35</v>
      </c>
      <c r="CK89" s="64">
        <v>35</v>
      </c>
      <c r="CL89" s="64">
        <v>35</v>
      </c>
      <c r="CM89" s="64">
        <v>35</v>
      </c>
      <c r="CN89" s="64">
        <v>35</v>
      </c>
      <c r="CO89" s="64">
        <v>35</v>
      </c>
      <c r="CP89" s="64">
        <v>35</v>
      </c>
      <c r="CQ89" s="64">
        <v>35</v>
      </c>
      <c r="CR89" s="64">
        <v>35</v>
      </c>
      <c r="CS89" s="64">
        <v>35</v>
      </c>
      <c r="CT89" s="64">
        <v>35</v>
      </c>
      <c r="CU89" s="64">
        <v>35</v>
      </c>
      <c r="CV89" s="64">
        <v>35</v>
      </c>
      <c r="CW89" s="64">
        <v>35</v>
      </c>
      <c r="CX89" s="63">
        <v>35</v>
      </c>
      <c r="CY89" s="64">
        <v>35</v>
      </c>
      <c r="CZ89" s="64">
        <v>35</v>
      </c>
      <c r="DA89" s="64">
        <v>35</v>
      </c>
      <c r="DB89" s="64"/>
      <c r="DC89" s="64"/>
      <c r="DD89" s="64"/>
      <c r="DE89" s="64"/>
      <c r="DF89" s="64"/>
      <c r="DG89" s="64"/>
      <c r="DH89" s="64"/>
    </row>
    <row r="90" spans="1:112" s="59" customFormat="1" ht="12.75" thickBot="1">
      <c r="A90" s="57"/>
      <c r="B90" s="57"/>
      <c r="C90" s="82"/>
      <c r="D90" s="111" t="s">
        <v>165</v>
      </c>
      <c r="E90" s="108"/>
      <c r="F90" s="108"/>
      <c r="G90" s="108" t="s">
        <v>96</v>
      </c>
      <c r="H90" s="126"/>
      <c r="I90" s="57"/>
      <c r="J90" s="57"/>
      <c r="K90" s="353" t="s">
        <v>1073</v>
      </c>
      <c r="L90" s="67" t="s">
        <v>304</v>
      </c>
      <c r="M90" s="63">
        <v>40</v>
      </c>
      <c r="N90" s="63">
        <v>40</v>
      </c>
      <c r="O90" s="63">
        <v>40</v>
      </c>
      <c r="P90" s="63">
        <v>40</v>
      </c>
      <c r="Q90" s="64">
        <v>40</v>
      </c>
      <c r="R90" s="64">
        <v>40</v>
      </c>
      <c r="S90" s="64">
        <v>40</v>
      </c>
      <c r="T90" s="64">
        <v>40</v>
      </c>
      <c r="U90" s="64">
        <v>40</v>
      </c>
      <c r="V90" s="64">
        <v>40</v>
      </c>
      <c r="W90" s="64">
        <v>35</v>
      </c>
      <c r="X90" s="64">
        <v>40</v>
      </c>
      <c r="Y90" s="64">
        <v>40</v>
      </c>
      <c r="Z90" s="64">
        <v>40</v>
      </c>
      <c r="AA90" s="64">
        <v>40</v>
      </c>
      <c r="AB90" s="64">
        <v>40</v>
      </c>
      <c r="AC90" s="64">
        <v>40</v>
      </c>
      <c r="AD90" s="64">
        <v>40</v>
      </c>
      <c r="AE90" s="64">
        <v>40</v>
      </c>
      <c r="AF90" s="63"/>
      <c r="AG90" s="63">
        <v>40</v>
      </c>
      <c r="AH90" s="63">
        <v>40</v>
      </c>
      <c r="AI90" s="63">
        <v>40</v>
      </c>
      <c r="AJ90" s="63">
        <v>40</v>
      </c>
      <c r="AK90" s="63">
        <v>40</v>
      </c>
      <c r="AL90" s="63">
        <v>40</v>
      </c>
      <c r="AM90" s="63">
        <v>40</v>
      </c>
      <c r="AN90" s="63">
        <v>40</v>
      </c>
      <c r="AO90" s="63">
        <v>40</v>
      </c>
      <c r="AP90" s="63">
        <v>40</v>
      </c>
      <c r="AQ90" s="63">
        <v>40</v>
      </c>
      <c r="AR90" s="63">
        <v>40</v>
      </c>
      <c r="AS90" s="63">
        <v>40</v>
      </c>
      <c r="AT90" s="63">
        <v>40</v>
      </c>
      <c r="AU90" s="63">
        <v>40</v>
      </c>
      <c r="AV90" s="63">
        <v>40</v>
      </c>
      <c r="AW90" s="63">
        <v>40</v>
      </c>
      <c r="AX90" s="63">
        <v>40</v>
      </c>
      <c r="AY90" s="64">
        <v>40</v>
      </c>
      <c r="AZ90" s="64">
        <v>40</v>
      </c>
      <c r="BA90" s="64">
        <v>40</v>
      </c>
      <c r="BB90" s="64">
        <v>40</v>
      </c>
      <c r="BC90" s="64">
        <v>40</v>
      </c>
      <c r="BD90" s="64">
        <v>40</v>
      </c>
      <c r="BE90" s="64">
        <v>40</v>
      </c>
      <c r="BF90" s="64">
        <v>40</v>
      </c>
      <c r="BG90" s="64">
        <v>40</v>
      </c>
      <c r="BH90" s="64">
        <v>40</v>
      </c>
      <c r="BI90" s="64">
        <v>40</v>
      </c>
      <c r="BJ90" s="64">
        <v>45</v>
      </c>
      <c r="BK90" s="64">
        <v>35</v>
      </c>
      <c r="BL90" s="64">
        <v>40</v>
      </c>
      <c r="BM90" s="64">
        <v>40</v>
      </c>
      <c r="BN90" s="64">
        <v>40</v>
      </c>
      <c r="BO90" s="64">
        <v>40</v>
      </c>
      <c r="BP90" s="64">
        <v>40</v>
      </c>
      <c r="BQ90" s="64">
        <v>40</v>
      </c>
      <c r="BR90" s="64">
        <v>40</v>
      </c>
      <c r="BS90" s="64">
        <v>40</v>
      </c>
      <c r="BT90" s="64">
        <v>40</v>
      </c>
      <c r="BU90" s="64">
        <v>40</v>
      </c>
      <c r="BV90" s="64">
        <v>40</v>
      </c>
      <c r="BW90" s="64">
        <v>40</v>
      </c>
      <c r="BX90" s="64">
        <v>40</v>
      </c>
      <c r="BY90" s="64">
        <v>40</v>
      </c>
      <c r="BZ90" s="64">
        <v>40</v>
      </c>
      <c r="CA90" s="64">
        <v>40</v>
      </c>
      <c r="CB90" s="64">
        <v>40</v>
      </c>
      <c r="CC90" s="64"/>
      <c r="CD90" s="64"/>
      <c r="CE90" s="64">
        <v>40</v>
      </c>
      <c r="CF90" s="64">
        <v>40</v>
      </c>
      <c r="CG90" s="64">
        <v>40</v>
      </c>
      <c r="CH90" s="64">
        <v>40</v>
      </c>
      <c r="CI90" s="64">
        <v>40</v>
      </c>
      <c r="CJ90" s="64">
        <v>40</v>
      </c>
      <c r="CK90" s="64">
        <v>40</v>
      </c>
      <c r="CL90" s="64">
        <v>40</v>
      </c>
      <c r="CM90" s="64">
        <v>40</v>
      </c>
      <c r="CN90" s="64">
        <v>40</v>
      </c>
      <c r="CO90" s="64">
        <v>40</v>
      </c>
      <c r="CP90" s="64">
        <v>40</v>
      </c>
      <c r="CQ90" s="64">
        <v>40</v>
      </c>
      <c r="CR90" s="64">
        <v>40</v>
      </c>
      <c r="CS90" s="64">
        <v>45</v>
      </c>
      <c r="CT90" s="64">
        <v>40</v>
      </c>
      <c r="CU90" s="64">
        <v>40</v>
      </c>
      <c r="CV90" s="64">
        <v>40</v>
      </c>
      <c r="CW90" s="64">
        <v>40</v>
      </c>
      <c r="CX90" s="63">
        <v>40</v>
      </c>
      <c r="CY90" s="64">
        <v>40</v>
      </c>
      <c r="CZ90" s="64">
        <v>40</v>
      </c>
      <c r="DA90" s="64">
        <v>40</v>
      </c>
      <c r="DB90" s="64"/>
      <c r="DC90" s="64"/>
      <c r="DD90" s="64"/>
      <c r="DE90" s="64"/>
      <c r="DF90" s="64"/>
      <c r="DG90" s="64"/>
      <c r="DH90" s="64"/>
    </row>
    <row r="91" spans="1:112" s="59" customFormat="1" ht="13.5" customHeight="1">
      <c r="A91" s="57"/>
      <c r="B91" s="57"/>
      <c r="C91" s="87" t="s">
        <v>166</v>
      </c>
      <c r="D91" s="127" t="s">
        <v>167</v>
      </c>
      <c r="E91" s="128"/>
      <c r="F91" s="128"/>
      <c r="G91" s="128"/>
      <c r="H91" s="129"/>
      <c r="I91" s="57"/>
      <c r="J91" s="57"/>
      <c r="K91" s="353" t="s">
        <v>1074</v>
      </c>
      <c r="L91" s="67" t="s">
        <v>305</v>
      </c>
      <c r="M91" s="63">
        <v>35</v>
      </c>
      <c r="N91" s="63">
        <v>35</v>
      </c>
      <c r="O91" s="63">
        <v>35</v>
      </c>
      <c r="P91" s="63">
        <v>35</v>
      </c>
      <c r="Q91" s="64">
        <v>35</v>
      </c>
      <c r="R91" s="64">
        <v>35</v>
      </c>
      <c r="S91" s="64">
        <v>35</v>
      </c>
      <c r="T91" s="64">
        <v>35</v>
      </c>
      <c r="U91" s="64">
        <v>35</v>
      </c>
      <c r="V91" s="64">
        <v>35</v>
      </c>
      <c r="W91" s="64">
        <v>35</v>
      </c>
      <c r="X91" s="64">
        <v>35</v>
      </c>
      <c r="Y91" s="64">
        <v>35</v>
      </c>
      <c r="Z91" s="64">
        <v>35</v>
      </c>
      <c r="AA91" s="64">
        <v>35</v>
      </c>
      <c r="AB91" s="64">
        <v>35</v>
      </c>
      <c r="AC91" s="64">
        <v>35</v>
      </c>
      <c r="AD91" s="64">
        <v>35</v>
      </c>
      <c r="AE91" s="64">
        <v>35</v>
      </c>
      <c r="AF91" s="63"/>
      <c r="AG91" s="63">
        <v>35</v>
      </c>
      <c r="AH91" s="63">
        <v>35</v>
      </c>
      <c r="AI91" s="63">
        <v>35</v>
      </c>
      <c r="AJ91" s="63">
        <v>35</v>
      </c>
      <c r="AK91" s="63">
        <v>35</v>
      </c>
      <c r="AL91" s="63">
        <v>35</v>
      </c>
      <c r="AM91" s="63">
        <v>35</v>
      </c>
      <c r="AN91" s="63">
        <v>35</v>
      </c>
      <c r="AO91" s="63">
        <v>35</v>
      </c>
      <c r="AP91" s="63">
        <v>35</v>
      </c>
      <c r="AQ91" s="63">
        <v>35</v>
      </c>
      <c r="AR91" s="63">
        <v>35</v>
      </c>
      <c r="AS91" s="63">
        <v>35</v>
      </c>
      <c r="AT91" s="63">
        <v>35</v>
      </c>
      <c r="AU91" s="63">
        <v>35</v>
      </c>
      <c r="AV91" s="63">
        <v>35</v>
      </c>
      <c r="AW91" s="63">
        <v>35</v>
      </c>
      <c r="AX91" s="63">
        <v>35</v>
      </c>
      <c r="AY91" s="64">
        <v>35</v>
      </c>
      <c r="AZ91" s="64">
        <v>35</v>
      </c>
      <c r="BA91" s="64">
        <v>35</v>
      </c>
      <c r="BB91" s="64">
        <v>35</v>
      </c>
      <c r="BC91" s="64">
        <v>35</v>
      </c>
      <c r="BD91" s="64">
        <v>35</v>
      </c>
      <c r="BE91" s="64">
        <v>35</v>
      </c>
      <c r="BF91" s="64">
        <v>35</v>
      </c>
      <c r="BG91" s="64">
        <v>35</v>
      </c>
      <c r="BH91" s="64">
        <v>35</v>
      </c>
      <c r="BI91" s="64">
        <v>35</v>
      </c>
      <c r="BJ91" s="64">
        <v>35</v>
      </c>
      <c r="BK91" s="64">
        <v>35</v>
      </c>
      <c r="BL91" s="64">
        <v>35</v>
      </c>
      <c r="BM91" s="64">
        <v>35</v>
      </c>
      <c r="BN91" s="64">
        <v>35</v>
      </c>
      <c r="BO91" s="64">
        <v>35</v>
      </c>
      <c r="BP91" s="64">
        <v>35</v>
      </c>
      <c r="BQ91" s="64">
        <v>35</v>
      </c>
      <c r="BR91" s="64">
        <v>35</v>
      </c>
      <c r="BS91" s="64">
        <v>35</v>
      </c>
      <c r="BT91" s="64">
        <v>35</v>
      </c>
      <c r="BU91" s="64">
        <v>35</v>
      </c>
      <c r="BV91" s="64">
        <v>35</v>
      </c>
      <c r="BW91" s="64">
        <v>35</v>
      </c>
      <c r="BX91" s="64">
        <v>35</v>
      </c>
      <c r="BY91" s="64">
        <v>35</v>
      </c>
      <c r="BZ91" s="64">
        <v>35</v>
      </c>
      <c r="CA91" s="64">
        <v>35</v>
      </c>
      <c r="CB91" s="64">
        <v>35</v>
      </c>
      <c r="CC91" s="64"/>
      <c r="CD91" s="64"/>
      <c r="CE91" s="64">
        <v>35</v>
      </c>
      <c r="CF91" s="64">
        <v>35</v>
      </c>
      <c r="CG91" s="64">
        <v>35</v>
      </c>
      <c r="CH91" s="64">
        <v>35</v>
      </c>
      <c r="CI91" s="64">
        <v>35</v>
      </c>
      <c r="CJ91" s="64">
        <v>35</v>
      </c>
      <c r="CK91" s="64">
        <v>35</v>
      </c>
      <c r="CL91" s="64">
        <v>35</v>
      </c>
      <c r="CM91" s="64">
        <v>35</v>
      </c>
      <c r="CN91" s="64">
        <v>35</v>
      </c>
      <c r="CO91" s="64">
        <v>35</v>
      </c>
      <c r="CP91" s="64">
        <v>35</v>
      </c>
      <c r="CQ91" s="64">
        <v>35</v>
      </c>
      <c r="CR91" s="64">
        <v>35</v>
      </c>
      <c r="CS91" s="64">
        <v>35</v>
      </c>
      <c r="CT91" s="64">
        <v>35</v>
      </c>
      <c r="CU91" s="64">
        <v>35</v>
      </c>
      <c r="CV91" s="64">
        <v>35</v>
      </c>
      <c r="CW91" s="64">
        <v>35</v>
      </c>
      <c r="CX91" s="63">
        <v>35</v>
      </c>
      <c r="CY91" s="64">
        <v>35</v>
      </c>
      <c r="CZ91" s="64">
        <v>35</v>
      </c>
      <c r="DA91" s="64">
        <v>35</v>
      </c>
      <c r="DB91" s="64"/>
      <c r="DC91" s="64"/>
      <c r="DD91" s="64"/>
      <c r="DE91" s="64"/>
      <c r="DF91" s="64"/>
      <c r="DG91" s="64"/>
      <c r="DH91" s="64"/>
    </row>
    <row r="92" spans="1:112" s="59" customFormat="1">
      <c r="A92" s="57"/>
      <c r="B92" s="57"/>
      <c r="C92" s="77"/>
      <c r="D92" s="130" t="s">
        <v>168</v>
      </c>
      <c r="E92" s="131"/>
      <c r="F92" s="131"/>
      <c r="G92" s="132">
        <v>0.3</v>
      </c>
      <c r="H92" s="133" t="s">
        <v>169</v>
      </c>
      <c r="I92" s="57"/>
      <c r="J92" s="57"/>
      <c r="K92" s="353" t="s">
        <v>1075</v>
      </c>
      <c r="L92" s="67" t="s">
        <v>306</v>
      </c>
      <c r="M92" s="63">
        <v>35</v>
      </c>
      <c r="N92" s="63">
        <v>35</v>
      </c>
      <c r="O92" s="63">
        <v>35</v>
      </c>
      <c r="P92" s="63">
        <v>35</v>
      </c>
      <c r="Q92" s="64">
        <v>35</v>
      </c>
      <c r="R92" s="64">
        <v>35</v>
      </c>
      <c r="S92" s="64">
        <v>35</v>
      </c>
      <c r="T92" s="64">
        <v>35</v>
      </c>
      <c r="U92" s="64">
        <v>35</v>
      </c>
      <c r="V92" s="64">
        <v>35</v>
      </c>
      <c r="W92" s="64">
        <v>35</v>
      </c>
      <c r="X92" s="64">
        <v>35</v>
      </c>
      <c r="Y92" s="64">
        <v>35</v>
      </c>
      <c r="Z92" s="64">
        <v>35</v>
      </c>
      <c r="AA92" s="64">
        <v>35</v>
      </c>
      <c r="AB92" s="64">
        <v>35</v>
      </c>
      <c r="AC92" s="64">
        <v>35</v>
      </c>
      <c r="AD92" s="64">
        <v>35</v>
      </c>
      <c r="AE92" s="64">
        <v>35</v>
      </c>
      <c r="AF92" s="63"/>
      <c r="AG92" s="63">
        <v>35</v>
      </c>
      <c r="AH92" s="63">
        <v>35</v>
      </c>
      <c r="AI92" s="63">
        <v>35</v>
      </c>
      <c r="AJ92" s="63">
        <v>35</v>
      </c>
      <c r="AK92" s="63">
        <v>35</v>
      </c>
      <c r="AL92" s="63">
        <v>35</v>
      </c>
      <c r="AM92" s="63">
        <v>35</v>
      </c>
      <c r="AN92" s="63">
        <v>35</v>
      </c>
      <c r="AO92" s="63">
        <v>35</v>
      </c>
      <c r="AP92" s="63">
        <v>35</v>
      </c>
      <c r="AQ92" s="63">
        <v>35</v>
      </c>
      <c r="AR92" s="63">
        <v>35</v>
      </c>
      <c r="AS92" s="63">
        <v>35</v>
      </c>
      <c r="AT92" s="63">
        <v>35</v>
      </c>
      <c r="AU92" s="63">
        <v>35</v>
      </c>
      <c r="AV92" s="63">
        <v>35</v>
      </c>
      <c r="AW92" s="63">
        <v>35</v>
      </c>
      <c r="AX92" s="63">
        <v>35</v>
      </c>
      <c r="AY92" s="64">
        <v>35</v>
      </c>
      <c r="AZ92" s="64">
        <v>35</v>
      </c>
      <c r="BA92" s="64">
        <v>35</v>
      </c>
      <c r="BB92" s="64">
        <v>35</v>
      </c>
      <c r="BC92" s="64">
        <v>35</v>
      </c>
      <c r="BD92" s="64">
        <v>35</v>
      </c>
      <c r="BE92" s="64">
        <v>35</v>
      </c>
      <c r="BF92" s="64">
        <v>35</v>
      </c>
      <c r="BG92" s="64">
        <v>35</v>
      </c>
      <c r="BH92" s="64">
        <v>35</v>
      </c>
      <c r="BI92" s="64">
        <v>35</v>
      </c>
      <c r="BJ92" s="64">
        <v>35</v>
      </c>
      <c r="BK92" s="64">
        <v>35</v>
      </c>
      <c r="BL92" s="64">
        <v>35</v>
      </c>
      <c r="BM92" s="64">
        <v>35</v>
      </c>
      <c r="BN92" s="64">
        <v>35</v>
      </c>
      <c r="BO92" s="64">
        <v>35</v>
      </c>
      <c r="BP92" s="64">
        <v>35</v>
      </c>
      <c r="BQ92" s="64">
        <v>35</v>
      </c>
      <c r="BR92" s="64">
        <v>35</v>
      </c>
      <c r="BS92" s="64">
        <v>35</v>
      </c>
      <c r="BT92" s="64">
        <v>35</v>
      </c>
      <c r="BU92" s="64">
        <v>35</v>
      </c>
      <c r="BV92" s="64">
        <v>35</v>
      </c>
      <c r="BW92" s="64">
        <v>35</v>
      </c>
      <c r="BX92" s="64">
        <v>35</v>
      </c>
      <c r="BY92" s="64">
        <v>35</v>
      </c>
      <c r="BZ92" s="64">
        <v>35</v>
      </c>
      <c r="CA92" s="64">
        <v>35</v>
      </c>
      <c r="CB92" s="64">
        <v>35</v>
      </c>
      <c r="CC92" s="64"/>
      <c r="CD92" s="64"/>
      <c r="CE92" s="64">
        <v>35</v>
      </c>
      <c r="CF92" s="64">
        <v>35</v>
      </c>
      <c r="CG92" s="64">
        <v>35</v>
      </c>
      <c r="CH92" s="64">
        <v>35</v>
      </c>
      <c r="CI92" s="64">
        <v>35</v>
      </c>
      <c r="CJ92" s="64">
        <v>35</v>
      </c>
      <c r="CK92" s="64">
        <v>35</v>
      </c>
      <c r="CL92" s="64">
        <v>35</v>
      </c>
      <c r="CM92" s="64">
        <v>35</v>
      </c>
      <c r="CN92" s="64">
        <v>35</v>
      </c>
      <c r="CO92" s="64">
        <v>35</v>
      </c>
      <c r="CP92" s="64">
        <v>35</v>
      </c>
      <c r="CQ92" s="64">
        <v>35</v>
      </c>
      <c r="CR92" s="64">
        <v>35</v>
      </c>
      <c r="CS92" s="64">
        <v>35</v>
      </c>
      <c r="CT92" s="64">
        <v>35</v>
      </c>
      <c r="CU92" s="64">
        <v>35</v>
      </c>
      <c r="CV92" s="64">
        <v>35</v>
      </c>
      <c r="CW92" s="64">
        <v>35</v>
      </c>
      <c r="CX92" s="63">
        <v>35</v>
      </c>
      <c r="CY92" s="64">
        <v>35</v>
      </c>
      <c r="CZ92" s="64">
        <v>35</v>
      </c>
      <c r="DA92" s="64">
        <v>35</v>
      </c>
      <c r="DB92" s="64"/>
      <c r="DC92" s="64"/>
      <c r="DD92" s="64"/>
      <c r="DE92" s="64"/>
      <c r="DF92" s="64"/>
      <c r="DG92" s="64"/>
      <c r="DH92" s="64"/>
    </row>
    <row r="93" spans="1:112" s="59" customFormat="1">
      <c r="A93" s="57"/>
      <c r="B93" s="57"/>
      <c r="C93" s="77"/>
      <c r="D93" s="134" t="s">
        <v>170</v>
      </c>
      <c r="E93" s="135"/>
      <c r="F93" s="135"/>
      <c r="G93" s="136">
        <v>0.1</v>
      </c>
      <c r="H93" s="137" t="s">
        <v>169</v>
      </c>
      <c r="I93" s="57"/>
      <c r="J93" s="57"/>
      <c r="K93" s="353" t="s">
        <v>1076</v>
      </c>
      <c r="L93" s="67" t="s">
        <v>307</v>
      </c>
      <c r="M93" s="63">
        <v>35</v>
      </c>
      <c r="N93" s="63">
        <v>35</v>
      </c>
      <c r="O93" s="63">
        <v>35</v>
      </c>
      <c r="P93" s="63">
        <v>35</v>
      </c>
      <c r="Q93" s="64">
        <v>35</v>
      </c>
      <c r="R93" s="64">
        <v>35</v>
      </c>
      <c r="S93" s="64">
        <v>35</v>
      </c>
      <c r="T93" s="64">
        <v>35</v>
      </c>
      <c r="U93" s="64">
        <v>35</v>
      </c>
      <c r="V93" s="64">
        <v>35</v>
      </c>
      <c r="W93" s="64">
        <v>35</v>
      </c>
      <c r="X93" s="64">
        <v>35</v>
      </c>
      <c r="Y93" s="64">
        <v>35</v>
      </c>
      <c r="Z93" s="64">
        <v>35</v>
      </c>
      <c r="AA93" s="64">
        <v>35</v>
      </c>
      <c r="AB93" s="64">
        <v>35</v>
      </c>
      <c r="AC93" s="64">
        <v>35</v>
      </c>
      <c r="AD93" s="64">
        <v>35</v>
      </c>
      <c r="AE93" s="64">
        <v>35</v>
      </c>
      <c r="AF93" s="63"/>
      <c r="AG93" s="63">
        <v>35</v>
      </c>
      <c r="AH93" s="63">
        <v>35</v>
      </c>
      <c r="AI93" s="63">
        <v>35</v>
      </c>
      <c r="AJ93" s="63">
        <v>35</v>
      </c>
      <c r="AK93" s="63">
        <v>35</v>
      </c>
      <c r="AL93" s="63">
        <v>35</v>
      </c>
      <c r="AM93" s="63">
        <v>35</v>
      </c>
      <c r="AN93" s="63">
        <v>35</v>
      </c>
      <c r="AO93" s="63">
        <v>35</v>
      </c>
      <c r="AP93" s="63">
        <v>35</v>
      </c>
      <c r="AQ93" s="63">
        <v>35</v>
      </c>
      <c r="AR93" s="63">
        <v>35</v>
      </c>
      <c r="AS93" s="63">
        <v>35</v>
      </c>
      <c r="AT93" s="63">
        <v>35</v>
      </c>
      <c r="AU93" s="63">
        <v>35</v>
      </c>
      <c r="AV93" s="63">
        <v>35</v>
      </c>
      <c r="AW93" s="63">
        <v>35</v>
      </c>
      <c r="AX93" s="63">
        <v>35</v>
      </c>
      <c r="AY93" s="64">
        <v>35</v>
      </c>
      <c r="AZ93" s="64">
        <v>35</v>
      </c>
      <c r="BA93" s="64">
        <v>35</v>
      </c>
      <c r="BB93" s="64">
        <v>35</v>
      </c>
      <c r="BC93" s="64">
        <v>35</v>
      </c>
      <c r="BD93" s="64">
        <v>35</v>
      </c>
      <c r="BE93" s="64">
        <v>35</v>
      </c>
      <c r="BF93" s="64">
        <v>35</v>
      </c>
      <c r="BG93" s="64">
        <v>35</v>
      </c>
      <c r="BH93" s="64">
        <v>35</v>
      </c>
      <c r="BI93" s="64">
        <v>35</v>
      </c>
      <c r="BJ93" s="64">
        <v>35</v>
      </c>
      <c r="BK93" s="64">
        <v>35</v>
      </c>
      <c r="BL93" s="64">
        <v>35</v>
      </c>
      <c r="BM93" s="64">
        <v>35</v>
      </c>
      <c r="BN93" s="64">
        <v>35</v>
      </c>
      <c r="BO93" s="64">
        <v>35</v>
      </c>
      <c r="BP93" s="64">
        <v>35</v>
      </c>
      <c r="BQ93" s="64">
        <v>35</v>
      </c>
      <c r="BR93" s="64">
        <v>35</v>
      </c>
      <c r="BS93" s="64">
        <v>35</v>
      </c>
      <c r="BT93" s="64">
        <v>35</v>
      </c>
      <c r="BU93" s="64">
        <v>35</v>
      </c>
      <c r="BV93" s="64">
        <v>35</v>
      </c>
      <c r="BW93" s="64">
        <v>35</v>
      </c>
      <c r="BX93" s="64">
        <v>35</v>
      </c>
      <c r="BY93" s="64">
        <v>35</v>
      </c>
      <c r="BZ93" s="64">
        <v>35</v>
      </c>
      <c r="CA93" s="64">
        <v>35</v>
      </c>
      <c r="CB93" s="64">
        <v>35</v>
      </c>
      <c r="CC93" s="64"/>
      <c r="CD93" s="64"/>
      <c r="CE93" s="64">
        <v>35</v>
      </c>
      <c r="CF93" s="64">
        <v>35</v>
      </c>
      <c r="CG93" s="64">
        <v>35</v>
      </c>
      <c r="CH93" s="64">
        <v>35</v>
      </c>
      <c r="CI93" s="64">
        <v>35</v>
      </c>
      <c r="CJ93" s="64">
        <v>35</v>
      </c>
      <c r="CK93" s="64">
        <v>35</v>
      </c>
      <c r="CL93" s="64">
        <v>35</v>
      </c>
      <c r="CM93" s="64">
        <v>35</v>
      </c>
      <c r="CN93" s="64">
        <v>35</v>
      </c>
      <c r="CO93" s="64">
        <v>35</v>
      </c>
      <c r="CP93" s="64">
        <v>35</v>
      </c>
      <c r="CQ93" s="64">
        <v>35</v>
      </c>
      <c r="CR93" s="64">
        <v>35</v>
      </c>
      <c r="CS93" s="64">
        <v>35</v>
      </c>
      <c r="CT93" s="64">
        <v>35</v>
      </c>
      <c r="CU93" s="64">
        <v>35</v>
      </c>
      <c r="CV93" s="64">
        <v>35</v>
      </c>
      <c r="CW93" s="64">
        <v>35</v>
      </c>
      <c r="CX93" s="63">
        <v>35</v>
      </c>
      <c r="CY93" s="64">
        <v>35</v>
      </c>
      <c r="CZ93" s="64">
        <v>35</v>
      </c>
      <c r="DA93" s="64">
        <v>35</v>
      </c>
      <c r="DB93" s="64"/>
      <c r="DC93" s="64"/>
      <c r="DD93" s="64"/>
      <c r="DE93" s="64"/>
      <c r="DF93" s="64"/>
      <c r="DG93" s="64"/>
      <c r="DH93" s="64"/>
    </row>
    <row r="94" spans="1:112" s="59" customFormat="1">
      <c r="A94" s="57"/>
      <c r="B94" s="57"/>
      <c r="C94" s="77"/>
      <c r="D94" s="134" t="s">
        <v>171</v>
      </c>
      <c r="E94" s="135"/>
      <c r="F94" s="135"/>
      <c r="G94" s="136">
        <v>0.2</v>
      </c>
      <c r="H94" s="137" t="s">
        <v>172</v>
      </c>
      <c r="I94" s="57"/>
      <c r="J94" s="57"/>
      <c r="K94" s="353" t="s">
        <v>1077</v>
      </c>
      <c r="L94" s="67" t="s">
        <v>308</v>
      </c>
      <c r="M94" s="63">
        <v>35</v>
      </c>
      <c r="N94" s="63">
        <v>35</v>
      </c>
      <c r="O94" s="63">
        <v>35</v>
      </c>
      <c r="P94" s="63">
        <v>35</v>
      </c>
      <c r="Q94" s="64">
        <v>35</v>
      </c>
      <c r="R94" s="64">
        <v>35</v>
      </c>
      <c r="S94" s="64">
        <v>35</v>
      </c>
      <c r="T94" s="64">
        <v>35</v>
      </c>
      <c r="U94" s="64">
        <v>35</v>
      </c>
      <c r="V94" s="64">
        <v>35</v>
      </c>
      <c r="W94" s="64">
        <v>35</v>
      </c>
      <c r="X94" s="64">
        <v>35</v>
      </c>
      <c r="Y94" s="64">
        <v>35</v>
      </c>
      <c r="Z94" s="64">
        <v>35</v>
      </c>
      <c r="AA94" s="64">
        <v>35</v>
      </c>
      <c r="AB94" s="64">
        <v>35</v>
      </c>
      <c r="AC94" s="64">
        <v>35</v>
      </c>
      <c r="AD94" s="64">
        <v>35</v>
      </c>
      <c r="AE94" s="64">
        <v>35</v>
      </c>
      <c r="AF94" s="63"/>
      <c r="AG94" s="63">
        <v>35</v>
      </c>
      <c r="AH94" s="63">
        <v>35</v>
      </c>
      <c r="AI94" s="63">
        <v>35</v>
      </c>
      <c r="AJ94" s="63">
        <v>35</v>
      </c>
      <c r="AK94" s="63">
        <v>35</v>
      </c>
      <c r="AL94" s="63">
        <v>35</v>
      </c>
      <c r="AM94" s="63">
        <v>35</v>
      </c>
      <c r="AN94" s="63">
        <v>35</v>
      </c>
      <c r="AO94" s="63">
        <v>35</v>
      </c>
      <c r="AP94" s="63">
        <v>35</v>
      </c>
      <c r="AQ94" s="63">
        <v>35</v>
      </c>
      <c r="AR94" s="63">
        <v>35</v>
      </c>
      <c r="AS94" s="63">
        <v>35</v>
      </c>
      <c r="AT94" s="63">
        <v>35</v>
      </c>
      <c r="AU94" s="63">
        <v>35</v>
      </c>
      <c r="AV94" s="63">
        <v>35</v>
      </c>
      <c r="AW94" s="63">
        <v>35</v>
      </c>
      <c r="AX94" s="63">
        <v>35</v>
      </c>
      <c r="AY94" s="64">
        <v>35</v>
      </c>
      <c r="AZ94" s="64">
        <v>35</v>
      </c>
      <c r="BA94" s="64">
        <v>35</v>
      </c>
      <c r="BB94" s="64">
        <v>35</v>
      </c>
      <c r="BC94" s="64">
        <v>35</v>
      </c>
      <c r="BD94" s="64">
        <v>35</v>
      </c>
      <c r="BE94" s="64">
        <v>35</v>
      </c>
      <c r="BF94" s="64">
        <v>35</v>
      </c>
      <c r="BG94" s="64">
        <v>35</v>
      </c>
      <c r="BH94" s="64">
        <v>35</v>
      </c>
      <c r="BI94" s="64">
        <v>35</v>
      </c>
      <c r="BJ94" s="64">
        <v>35</v>
      </c>
      <c r="BK94" s="64">
        <v>35</v>
      </c>
      <c r="BL94" s="64">
        <v>35</v>
      </c>
      <c r="BM94" s="64">
        <v>35</v>
      </c>
      <c r="BN94" s="64">
        <v>35</v>
      </c>
      <c r="BO94" s="64">
        <v>35</v>
      </c>
      <c r="BP94" s="64">
        <v>35</v>
      </c>
      <c r="BQ94" s="64">
        <v>35</v>
      </c>
      <c r="BR94" s="64">
        <v>35</v>
      </c>
      <c r="BS94" s="64">
        <v>35</v>
      </c>
      <c r="BT94" s="64">
        <v>35</v>
      </c>
      <c r="BU94" s="64">
        <v>35</v>
      </c>
      <c r="BV94" s="64">
        <v>35</v>
      </c>
      <c r="BW94" s="64">
        <v>35</v>
      </c>
      <c r="BX94" s="64">
        <v>35</v>
      </c>
      <c r="BY94" s="64">
        <v>35</v>
      </c>
      <c r="BZ94" s="64">
        <v>35</v>
      </c>
      <c r="CA94" s="64">
        <v>35</v>
      </c>
      <c r="CB94" s="64">
        <v>35</v>
      </c>
      <c r="CC94" s="64"/>
      <c r="CD94" s="64"/>
      <c r="CE94" s="64">
        <v>35</v>
      </c>
      <c r="CF94" s="64">
        <v>35</v>
      </c>
      <c r="CG94" s="64">
        <v>35</v>
      </c>
      <c r="CH94" s="64">
        <v>35</v>
      </c>
      <c r="CI94" s="64">
        <v>35</v>
      </c>
      <c r="CJ94" s="64">
        <v>35</v>
      </c>
      <c r="CK94" s="64">
        <v>35</v>
      </c>
      <c r="CL94" s="64">
        <v>35</v>
      </c>
      <c r="CM94" s="64">
        <v>35</v>
      </c>
      <c r="CN94" s="64">
        <v>35</v>
      </c>
      <c r="CO94" s="64">
        <v>35</v>
      </c>
      <c r="CP94" s="64">
        <v>35</v>
      </c>
      <c r="CQ94" s="64">
        <v>35</v>
      </c>
      <c r="CR94" s="64">
        <v>35</v>
      </c>
      <c r="CS94" s="64">
        <v>35</v>
      </c>
      <c r="CT94" s="64">
        <v>35</v>
      </c>
      <c r="CU94" s="64">
        <v>35</v>
      </c>
      <c r="CV94" s="64">
        <v>35</v>
      </c>
      <c r="CW94" s="64">
        <v>35</v>
      </c>
      <c r="CX94" s="63">
        <v>35</v>
      </c>
      <c r="CY94" s="64">
        <v>35</v>
      </c>
      <c r="CZ94" s="64">
        <v>35</v>
      </c>
      <c r="DA94" s="64">
        <v>35</v>
      </c>
      <c r="DB94" s="64"/>
      <c r="DC94" s="64"/>
      <c r="DD94" s="64"/>
      <c r="DE94" s="64"/>
      <c r="DF94" s="64"/>
      <c r="DG94" s="64"/>
      <c r="DH94" s="64"/>
    </row>
    <row r="95" spans="1:112" s="59" customFormat="1">
      <c r="A95" s="57"/>
      <c r="B95" s="57"/>
      <c r="C95" s="77"/>
      <c r="D95" s="134" t="s">
        <v>173</v>
      </c>
      <c r="E95" s="135"/>
      <c r="F95" s="135"/>
      <c r="G95" s="138">
        <v>5</v>
      </c>
      <c r="H95" s="137" t="s">
        <v>172</v>
      </c>
      <c r="I95" s="57"/>
      <c r="J95" s="57"/>
      <c r="K95" s="353" t="s">
        <v>1078</v>
      </c>
      <c r="L95" s="67" t="s">
        <v>309</v>
      </c>
      <c r="M95" s="63">
        <v>30</v>
      </c>
      <c r="N95" s="63">
        <v>30</v>
      </c>
      <c r="O95" s="63">
        <v>30</v>
      </c>
      <c r="P95" s="63">
        <v>30</v>
      </c>
      <c r="Q95" s="64">
        <v>30</v>
      </c>
      <c r="R95" s="64">
        <v>30</v>
      </c>
      <c r="S95" s="64">
        <v>30</v>
      </c>
      <c r="T95" s="64">
        <v>30</v>
      </c>
      <c r="U95" s="64">
        <v>30</v>
      </c>
      <c r="V95" s="64">
        <v>30</v>
      </c>
      <c r="W95" s="64">
        <v>30</v>
      </c>
      <c r="X95" s="64">
        <v>30</v>
      </c>
      <c r="Y95" s="64">
        <v>35</v>
      </c>
      <c r="Z95" s="64">
        <v>35</v>
      </c>
      <c r="AA95" s="64">
        <v>35</v>
      </c>
      <c r="AB95" s="64">
        <v>35</v>
      </c>
      <c r="AC95" s="64">
        <v>35</v>
      </c>
      <c r="AD95" s="64">
        <v>35</v>
      </c>
      <c r="AE95" s="64">
        <v>30</v>
      </c>
      <c r="AF95" s="63"/>
      <c r="AG95" s="63">
        <v>30</v>
      </c>
      <c r="AH95" s="63">
        <v>30</v>
      </c>
      <c r="AI95" s="63">
        <v>30</v>
      </c>
      <c r="AJ95" s="63">
        <v>30</v>
      </c>
      <c r="AK95" s="63">
        <v>30</v>
      </c>
      <c r="AL95" s="63">
        <v>30</v>
      </c>
      <c r="AM95" s="63">
        <v>30</v>
      </c>
      <c r="AN95" s="63">
        <v>30</v>
      </c>
      <c r="AO95" s="63">
        <v>30</v>
      </c>
      <c r="AP95" s="63">
        <v>30</v>
      </c>
      <c r="AQ95" s="63">
        <v>30</v>
      </c>
      <c r="AR95" s="63">
        <v>30</v>
      </c>
      <c r="AS95" s="63">
        <v>30</v>
      </c>
      <c r="AT95" s="63">
        <v>30</v>
      </c>
      <c r="AU95" s="63">
        <v>30</v>
      </c>
      <c r="AV95" s="63">
        <v>30</v>
      </c>
      <c r="AW95" s="63">
        <v>30</v>
      </c>
      <c r="AX95" s="63">
        <v>30</v>
      </c>
      <c r="AY95" s="64">
        <v>30</v>
      </c>
      <c r="AZ95" s="64">
        <v>30</v>
      </c>
      <c r="BA95" s="64">
        <v>30</v>
      </c>
      <c r="BB95" s="64">
        <v>30</v>
      </c>
      <c r="BC95" s="64">
        <v>30</v>
      </c>
      <c r="BD95" s="64">
        <v>30</v>
      </c>
      <c r="BE95" s="64">
        <v>30</v>
      </c>
      <c r="BF95" s="64">
        <v>30</v>
      </c>
      <c r="BG95" s="64">
        <v>30</v>
      </c>
      <c r="BH95" s="64">
        <v>30</v>
      </c>
      <c r="BI95" s="64">
        <v>30</v>
      </c>
      <c r="BJ95" s="64">
        <v>30</v>
      </c>
      <c r="BK95" s="64">
        <v>30</v>
      </c>
      <c r="BL95" s="64">
        <v>30</v>
      </c>
      <c r="BM95" s="64">
        <v>30</v>
      </c>
      <c r="BN95" s="64">
        <v>30</v>
      </c>
      <c r="BO95" s="64">
        <v>30</v>
      </c>
      <c r="BP95" s="64">
        <v>30</v>
      </c>
      <c r="BQ95" s="64">
        <v>30</v>
      </c>
      <c r="BR95" s="64">
        <v>30</v>
      </c>
      <c r="BS95" s="64">
        <v>30</v>
      </c>
      <c r="BT95" s="64">
        <v>30</v>
      </c>
      <c r="BU95" s="64">
        <v>30</v>
      </c>
      <c r="BV95" s="64">
        <v>35</v>
      </c>
      <c r="BW95" s="64">
        <v>30</v>
      </c>
      <c r="BX95" s="64">
        <v>30</v>
      </c>
      <c r="BY95" s="64">
        <v>30</v>
      </c>
      <c r="BZ95" s="64">
        <v>30</v>
      </c>
      <c r="CA95" s="64">
        <v>30</v>
      </c>
      <c r="CB95" s="64">
        <v>35</v>
      </c>
      <c r="CC95" s="64"/>
      <c r="CD95" s="64"/>
      <c r="CE95" s="64">
        <v>30</v>
      </c>
      <c r="CF95" s="64">
        <v>30</v>
      </c>
      <c r="CG95" s="64">
        <v>30</v>
      </c>
      <c r="CH95" s="64">
        <v>30</v>
      </c>
      <c r="CI95" s="64">
        <v>30</v>
      </c>
      <c r="CJ95" s="64">
        <v>30</v>
      </c>
      <c r="CK95" s="64">
        <v>30</v>
      </c>
      <c r="CL95" s="64">
        <v>30</v>
      </c>
      <c r="CM95" s="64">
        <v>30</v>
      </c>
      <c r="CN95" s="64">
        <v>30</v>
      </c>
      <c r="CO95" s="64">
        <v>30</v>
      </c>
      <c r="CP95" s="64">
        <v>30</v>
      </c>
      <c r="CQ95" s="64">
        <v>30</v>
      </c>
      <c r="CR95" s="64">
        <v>30</v>
      </c>
      <c r="CS95" s="64">
        <v>30</v>
      </c>
      <c r="CT95" s="64">
        <v>30</v>
      </c>
      <c r="CU95" s="64">
        <v>30</v>
      </c>
      <c r="CV95" s="64">
        <v>30</v>
      </c>
      <c r="CW95" s="64">
        <v>30</v>
      </c>
      <c r="CX95" s="63">
        <v>30</v>
      </c>
      <c r="CY95" s="64">
        <v>30</v>
      </c>
      <c r="CZ95" s="64">
        <v>30</v>
      </c>
      <c r="DA95" s="64">
        <v>30</v>
      </c>
      <c r="DB95" s="64"/>
      <c r="DC95" s="64"/>
      <c r="DD95" s="64"/>
      <c r="DE95" s="64"/>
      <c r="DF95" s="64"/>
      <c r="DG95" s="64"/>
      <c r="DH95" s="64"/>
    </row>
    <row r="96" spans="1:112" s="59" customFormat="1" ht="12.75" thickBot="1">
      <c r="A96" s="57"/>
      <c r="B96" s="57"/>
      <c r="C96" s="77"/>
      <c r="D96" s="139" t="s">
        <v>174</v>
      </c>
      <c r="E96" s="140"/>
      <c r="F96" s="140"/>
      <c r="G96" s="141">
        <v>5</v>
      </c>
      <c r="H96" s="142" t="s">
        <v>172</v>
      </c>
      <c r="I96" s="57"/>
      <c r="J96" s="57"/>
      <c r="K96" s="353" t="s">
        <v>1079</v>
      </c>
      <c r="L96" s="67" t="s">
        <v>310</v>
      </c>
      <c r="M96" s="63">
        <v>30</v>
      </c>
      <c r="N96" s="63">
        <v>30</v>
      </c>
      <c r="O96" s="63">
        <v>30</v>
      </c>
      <c r="P96" s="63">
        <v>30</v>
      </c>
      <c r="Q96" s="64">
        <v>30</v>
      </c>
      <c r="R96" s="64">
        <v>30</v>
      </c>
      <c r="S96" s="64">
        <v>30</v>
      </c>
      <c r="T96" s="64">
        <v>30</v>
      </c>
      <c r="U96" s="64">
        <v>30</v>
      </c>
      <c r="V96" s="64">
        <v>30</v>
      </c>
      <c r="W96" s="64">
        <v>30</v>
      </c>
      <c r="X96" s="64">
        <v>30</v>
      </c>
      <c r="Y96" s="64">
        <v>30</v>
      </c>
      <c r="Z96" s="64">
        <v>30</v>
      </c>
      <c r="AA96" s="64">
        <v>30</v>
      </c>
      <c r="AB96" s="64">
        <v>30</v>
      </c>
      <c r="AC96" s="64">
        <v>30</v>
      </c>
      <c r="AD96" s="64">
        <v>30</v>
      </c>
      <c r="AE96" s="64">
        <v>30</v>
      </c>
      <c r="AF96" s="63"/>
      <c r="AG96" s="63">
        <v>30</v>
      </c>
      <c r="AH96" s="63">
        <v>30</v>
      </c>
      <c r="AI96" s="63">
        <v>30</v>
      </c>
      <c r="AJ96" s="63">
        <v>30</v>
      </c>
      <c r="AK96" s="63">
        <v>30</v>
      </c>
      <c r="AL96" s="63">
        <v>30</v>
      </c>
      <c r="AM96" s="63">
        <v>30</v>
      </c>
      <c r="AN96" s="63">
        <v>30</v>
      </c>
      <c r="AO96" s="63">
        <v>30</v>
      </c>
      <c r="AP96" s="63">
        <v>30</v>
      </c>
      <c r="AQ96" s="63">
        <v>30</v>
      </c>
      <c r="AR96" s="63">
        <v>30</v>
      </c>
      <c r="AS96" s="63">
        <v>30</v>
      </c>
      <c r="AT96" s="63">
        <v>30</v>
      </c>
      <c r="AU96" s="63">
        <v>30</v>
      </c>
      <c r="AV96" s="63">
        <v>30</v>
      </c>
      <c r="AW96" s="63">
        <v>30</v>
      </c>
      <c r="AX96" s="63">
        <v>30</v>
      </c>
      <c r="AY96" s="64">
        <v>30</v>
      </c>
      <c r="AZ96" s="64">
        <v>30</v>
      </c>
      <c r="BA96" s="64">
        <v>30</v>
      </c>
      <c r="BB96" s="64">
        <v>30</v>
      </c>
      <c r="BC96" s="64">
        <v>30</v>
      </c>
      <c r="BD96" s="64">
        <v>30</v>
      </c>
      <c r="BE96" s="64">
        <v>30</v>
      </c>
      <c r="BF96" s="64">
        <v>30</v>
      </c>
      <c r="BG96" s="64">
        <v>30</v>
      </c>
      <c r="BH96" s="64">
        <v>30</v>
      </c>
      <c r="BI96" s="64">
        <v>30</v>
      </c>
      <c r="BJ96" s="64">
        <v>30</v>
      </c>
      <c r="BK96" s="64">
        <v>30</v>
      </c>
      <c r="BL96" s="64">
        <v>30</v>
      </c>
      <c r="BM96" s="64">
        <v>30</v>
      </c>
      <c r="BN96" s="64">
        <v>30</v>
      </c>
      <c r="BO96" s="64">
        <v>30</v>
      </c>
      <c r="BP96" s="64">
        <v>30</v>
      </c>
      <c r="BQ96" s="64">
        <v>30</v>
      </c>
      <c r="BR96" s="64">
        <v>30</v>
      </c>
      <c r="BS96" s="64">
        <v>30</v>
      </c>
      <c r="BT96" s="64">
        <v>30</v>
      </c>
      <c r="BU96" s="64">
        <v>30</v>
      </c>
      <c r="BV96" s="64">
        <v>30</v>
      </c>
      <c r="BW96" s="64">
        <v>30</v>
      </c>
      <c r="BX96" s="64">
        <v>30</v>
      </c>
      <c r="BY96" s="64">
        <v>30</v>
      </c>
      <c r="BZ96" s="64">
        <v>30</v>
      </c>
      <c r="CA96" s="64">
        <v>30</v>
      </c>
      <c r="CB96" s="64">
        <v>30</v>
      </c>
      <c r="CC96" s="64"/>
      <c r="CD96" s="64"/>
      <c r="CE96" s="64">
        <v>30</v>
      </c>
      <c r="CF96" s="64">
        <v>30</v>
      </c>
      <c r="CG96" s="64">
        <v>30</v>
      </c>
      <c r="CH96" s="64">
        <v>30</v>
      </c>
      <c r="CI96" s="64">
        <v>30</v>
      </c>
      <c r="CJ96" s="64">
        <v>30</v>
      </c>
      <c r="CK96" s="64">
        <v>30</v>
      </c>
      <c r="CL96" s="64">
        <v>30</v>
      </c>
      <c r="CM96" s="64">
        <v>30</v>
      </c>
      <c r="CN96" s="64">
        <v>30</v>
      </c>
      <c r="CO96" s="64">
        <v>30</v>
      </c>
      <c r="CP96" s="64">
        <v>30</v>
      </c>
      <c r="CQ96" s="64">
        <v>30</v>
      </c>
      <c r="CR96" s="64">
        <v>30</v>
      </c>
      <c r="CS96" s="64">
        <v>30</v>
      </c>
      <c r="CT96" s="64">
        <v>30</v>
      </c>
      <c r="CU96" s="64">
        <v>30</v>
      </c>
      <c r="CV96" s="64">
        <v>30</v>
      </c>
      <c r="CW96" s="64">
        <v>30</v>
      </c>
      <c r="CX96" s="63">
        <v>30</v>
      </c>
      <c r="CY96" s="64">
        <v>30</v>
      </c>
      <c r="CZ96" s="64">
        <v>30</v>
      </c>
      <c r="DA96" s="64">
        <v>30</v>
      </c>
      <c r="DB96" s="64"/>
      <c r="DC96" s="64"/>
      <c r="DD96" s="64"/>
      <c r="DE96" s="64"/>
      <c r="DF96" s="64"/>
      <c r="DG96" s="64"/>
      <c r="DH96" s="64"/>
    </row>
    <row r="97" spans="1:112" s="59" customFormat="1" ht="12.75" thickTop="1">
      <c r="A97" s="57"/>
      <c r="B97" s="57"/>
      <c r="C97" s="77"/>
      <c r="D97" s="97"/>
      <c r="E97" s="2"/>
      <c r="F97" s="2"/>
      <c r="G97" s="143"/>
      <c r="H97" s="144"/>
      <c r="I97" s="57"/>
      <c r="J97" s="57"/>
      <c r="K97" s="353" t="s">
        <v>1080</v>
      </c>
      <c r="L97" s="67" t="s">
        <v>357</v>
      </c>
      <c r="M97" s="63" t="s">
        <v>659</v>
      </c>
      <c r="N97" s="63" t="s">
        <v>659</v>
      </c>
      <c r="O97" s="63" t="s">
        <v>659</v>
      </c>
      <c r="P97" s="63" t="s">
        <v>659</v>
      </c>
      <c r="Q97" s="64" t="s">
        <v>659</v>
      </c>
      <c r="R97" s="64" t="s">
        <v>659</v>
      </c>
      <c r="S97" s="64" t="s">
        <v>659</v>
      </c>
      <c r="T97" s="64" t="s">
        <v>659</v>
      </c>
      <c r="U97" s="64" t="s">
        <v>659</v>
      </c>
      <c r="V97" s="64" t="s">
        <v>659</v>
      </c>
      <c r="W97" s="64" t="s">
        <v>659</v>
      </c>
      <c r="X97" s="64" t="s">
        <v>659</v>
      </c>
      <c r="Y97" s="64" t="s">
        <v>659</v>
      </c>
      <c r="Z97" s="64" t="s">
        <v>659</v>
      </c>
      <c r="AA97" s="64" t="s">
        <v>659</v>
      </c>
      <c r="AB97" s="64" t="s">
        <v>659</v>
      </c>
      <c r="AC97" s="64" t="s">
        <v>659</v>
      </c>
      <c r="AD97" s="64" t="s">
        <v>659</v>
      </c>
      <c r="AE97" s="64" t="s">
        <v>659</v>
      </c>
      <c r="AF97" s="63" t="s">
        <v>659</v>
      </c>
      <c r="AG97" s="63">
        <v>600</v>
      </c>
      <c r="AH97" s="63">
        <v>600</v>
      </c>
      <c r="AI97" s="63">
        <v>600</v>
      </c>
      <c r="AJ97" s="63">
        <v>600</v>
      </c>
      <c r="AK97" s="63">
        <v>600</v>
      </c>
      <c r="AL97" s="63">
        <v>600</v>
      </c>
      <c r="AM97" s="63">
        <v>600</v>
      </c>
      <c r="AN97" s="63">
        <v>600</v>
      </c>
      <c r="AO97" s="63">
        <v>600</v>
      </c>
      <c r="AP97" s="63">
        <v>600</v>
      </c>
      <c r="AQ97" s="63">
        <v>600</v>
      </c>
      <c r="AR97" s="63">
        <v>600</v>
      </c>
      <c r="AS97" s="63">
        <v>600</v>
      </c>
      <c r="AT97" s="63">
        <v>600</v>
      </c>
      <c r="AU97" s="63">
        <v>600</v>
      </c>
      <c r="AV97" s="63">
        <v>600</v>
      </c>
      <c r="AW97" s="63">
        <v>600</v>
      </c>
      <c r="AX97" s="63">
        <v>600</v>
      </c>
      <c r="AY97" s="64" t="s">
        <v>659</v>
      </c>
      <c r="AZ97" s="64" t="s">
        <v>659</v>
      </c>
      <c r="BA97" s="64" t="s">
        <v>659</v>
      </c>
      <c r="BB97" s="64" t="s">
        <v>659</v>
      </c>
      <c r="BC97" s="64" t="s">
        <v>659</v>
      </c>
      <c r="BD97" s="64" t="s">
        <v>659</v>
      </c>
      <c r="BE97" s="64" t="s">
        <v>659</v>
      </c>
      <c r="BF97" s="64" t="s">
        <v>659</v>
      </c>
      <c r="BG97" s="64" t="s">
        <v>659</v>
      </c>
      <c r="BH97" s="64" t="s">
        <v>659</v>
      </c>
      <c r="BI97" s="64" t="s">
        <v>659</v>
      </c>
      <c r="BJ97" s="64" t="s">
        <v>659</v>
      </c>
      <c r="BK97" s="64" t="s">
        <v>659</v>
      </c>
      <c r="BL97" s="64" t="s">
        <v>659</v>
      </c>
      <c r="BM97" s="64" t="s">
        <v>659</v>
      </c>
      <c r="BN97" s="64" t="s">
        <v>659</v>
      </c>
      <c r="BO97" s="64" t="s">
        <v>659</v>
      </c>
      <c r="BP97" s="64" t="s">
        <v>659</v>
      </c>
      <c r="BQ97" s="64" t="s">
        <v>659</v>
      </c>
      <c r="BR97" s="64" t="s">
        <v>659</v>
      </c>
      <c r="BS97" s="64" t="s">
        <v>659</v>
      </c>
      <c r="BT97" s="64" t="s">
        <v>659</v>
      </c>
      <c r="BU97" s="64" t="s">
        <v>659</v>
      </c>
      <c r="BV97" s="64" t="s">
        <v>659</v>
      </c>
      <c r="BW97" s="64">
        <v>600</v>
      </c>
      <c r="BX97" s="64" t="s">
        <v>659</v>
      </c>
      <c r="BY97" s="64" t="s">
        <v>659</v>
      </c>
      <c r="BZ97" s="64" t="s">
        <v>659</v>
      </c>
      <c r="CA97" s="64" t="s">
        <v>659</v>
      </c>
      <c r="CB97" s="64" t="s">
        <v>659</v>
      </c>
      <c r="CC97" s="64"/>
      <c r="CD97" s="64"/>
      <c r="CE97" s="64" t="s">
        <v>659</v>
      </c>
      <c r="CF97" s="64" t="s">
        <v>659</v>
      </c>
      <c r="CG97" s="64" t="s">
        <v>659</v>
      </c>
      <c r="CH97" s="64" t="s">
        <v>659</v>
      </c>
      <c r="CI97" s="64" t="s">
        <v>659</v>
      </c>
      <c r="CJ97" s="64" t="s">
        <v>659</v>
      </c>
      <c r="CK97" s="64" t="s">
        <v>659</v>
      </c>
      <c r="CL97" s="64" t="s">
        <v>659</v>
      </c>
      <c r="CM97" s="64" t="s">
        <v>659</v>
      </c>
      <c r="CN97" s="64" t="s">
        <v>659</v>
      </c>
      <c r="CO97" s="64" t="s">
        <v>659</v>
      </c>
      <c r="CP97" s="64" t="s">
        <v>659</v>
      </c>
      <c r="CQ97" s="64" t="s">
        <v>659</v>
      </c>
      <c r="CR97" s="64" t="s">
        <v>659</v>
      </c>
      <c r="CS97" s="64" t="s">
        <v>659</v>
      </c>
      <c r="CT97" s="64" t="s">
        <v>659</v>
      </c>
      <c r="CU97" s="64">
        <v>600</v>
      </c>
      <c r="CV97" s="64">
        <v>600</v>
      </c>
      <c r="CW97" s="64">
        <v>600</v>
      </c>
      <c r="CX97" s="63">
        <v>600</v>
      </c>
      <c r="CY97" s="64" t="s">
        <v>659</v>
      </c>
      <c r="CZ97" s="64" t="s">
        <v>659</v>
      </c>
      <c r="DA97" s="64" t="s">
        <v>659</v>
      </c>
      <c r="DB97" s="64"/>
      <c r="DC97" s="64"/>
      <c r="DD97" s="64"/>
      <c r="DE97" s="64"/>
      <c r="DF97" s="64"/>
      <c r="DG97" s="64"/>
      <c r="DH97" s="64"/>
    </row>
    <row r="98" spans="1:112" s="59" customFormat="1">
      <c r="A98" s="57"/>
      <c r="B98" s="57"/>
      <c r="C98" s="77"/>
      <c r="D98" s="97"/>
      <c r="E98" s="2"/>
      <c r="F98" s="2"/>
      <c r="G98" s="143"/>
      <c r="H98" s="144"/>
      <c r="I98" s="57"/>
      <c r="J98" s="57"/>
      <c r="K98" s="353" t="s">
        <v>1081</v>
      </c>
      <c r="L98" s="67" t="s">
        <v>358</v>
      </c>
      <c r="M98" s="63" t="s">
        <v>659</v>
      </c>
      <c r="N98" s="63" t="s">
        <v>659</v>
      </c>
      <c r="O98" s="63" t="s">
        <v>659</v>
      </c>
      <c r="P98" s="63" t="s">
        <v>659</v>
      </c>
      <c r="Q98" s="64" t="s">
        <v>659</v>
      </c>
      <c r="R98" s="64" t="s">
        <v>659</v>
      </c>
      <c r="S98" s="64" t="s">
        <v>659</v>
      </c>
      <c r="T98" s="64" t="s">
        <v>659</v>
      </c>
      <c r="U98" s="64" t="s">
        <v>659</v>
      </c>
      <c r="V98" s="64" t="s">
        <v>659</v>
      </c>
      <c r="W98" s="64" t="s">
        <v>659</v>
      </c>
      <c r="X98" s="64" t="s">
        <v>659</v>
      </c>
      <c r="Y98" s="64" t="s">
        <v>659</v>
      </c>
      <c r="Z98" s="64" t="s">
        <v>659</v>
      </c>
      <c r="AA98" s="64" t="s">
        <v>659</v>
      </c>
      <c r="AB98" s="64" t="s">
        <v>659</v>
      </c>
      <c r="AC98" s="64" t="s">
        <v>659</v>
      </c>
      <c r="AD98" s="64" t="s">
        <v>659</v>
      </c>
      <c r="AE98" s="64" t="s">
        <v>659</v>
      </c>
      <c r="AF98" s="63" t="s">
        <v>659</v>
      </c>
      <c r="AG98" s="63">
        <v>600</v>
      </c>
      <c r="AH98" s="63">
        <v>600</v>
      </c>
      <c r="AI98" s="63">
        <v>600</v>
      </c>
      <c r="AJ98" s="63">
        <v>600</v>
      </c>
      <c r="AK98" s="63">
        <v>600</v>
      </c>
      <c r="AL98" s="63">
        <v>600</v>
      </c>
      <c r="AM98" s="63">
        <v>600</v>
      </c>
      <c r="AN98" s="63">
        <v>600</v>
      </c>
      <c r="AO98" s="63">
        <v>600</v>
      </c>
      <c r="AP98" s="63">
        <v>600</v>
      </c>
      <c r="AQ98" s="63">
        <v>600</v>
      </c>
      <c r="AR98" s="63">
        <v>600</v>
      </c>
      <c r="AS98" s="63">
        <v>600</v>
      </c>
      <c r="AT98" s="63">
        <v>600</v>
      </c>
      <c r="AU98" s="63">
        <v>600</v>
      </c>
      <c r="AV98" s="63">
        <v>600</v>
      </c>
      <c r="AW98" s="63">
        <v>600</v>
      </c>
      <c r="AX98" s="63">
        <v>600</v>
      </c>
      <c r="AY98" s="64" t="s">
        <v>659</v>
      </c>
      <c r="AZ98" s="64" t="s">
        <v>659</v>
      </c>
      <c r="BA98" s="64" t="s">
        <v>659</v>
      </c>
      <c r="BB98" s="64" t="s">
        <v>659</v>
      </c>
      <c r="BC98" s="64" t="s">
        <v>659</v>
      </c>
      <c r="BD98" s="64" t="s">
        <v>659</v>
      </c>
      <c r="BE98" s="64" t="s">
        <v>659</v>
      </c>
      <c r="BF98" s="64" t="s">
        <v>659</v>
      </c>
      <c r="BG98" s="64" t="s">
        <v>659</v>
      </c>
      <c r="BH98" s="64" t="s">
        <v>659</v>
      </c>
      <c r="BI98" s="64" t="s">
        <v>659</v>
      </c>
      <c r="BJ98" s="64" t="s">
        <v>659</v>
      </c>
      <c r="BK98" s="64" t="s">
        <v>659</v>
      </c>
      <c r="BL98" s="64" t="s">
        <v>659</v>
      </c>
      <c r="BM98" s="64" t="s">
        <v>659</v>
      </c>
      <c r="BN98" s="64" t="s">
        <v>659</v>
      </c>
      <c r="BO98" s="64" t="s">
        <v>659</v>
      </c>
      <c r="BP98" s="64" t="s">
        <v>659</v>
      </c>
      <c r="BQ98" s="64" t="s">
        <v>659</v>
      </c>
      <c r="BR98" s="64" t="s">
        <v>659</v>
      </c>
      <c r="BS98" s="64" t="s">
        <v>659</v>
      </c>
      <c r="BT98" s="64" t="s">
        <v>659</v>
      </c>
      <c r="BU98" s="64" t="s">
        <v>659</v>
      </c>
      <c r="BV98" s="64" t="s">
        <v>659</v>
      </c>
      <c r="BW98" s="64">
        <v>600</v>
      </c>
      <c r="BX98" s="64" t="s">
        <v>659</v>
      </c>
      <c r="BY98" s="64" t="s">
        <v>659</v>
      </c>
      <c r="BZ98" s="64" t="s">
        <v>659</v>
      </c>
      <c r="CA98" s="64" t="s">
        <v>659</v>
      </c>
      <c r="CB98" s="64" t="s">
        <v>659</v>
      </c>
      <c r="CC98" s="64"/>
      <c r="CD98" s="64"/>
      <c r="CE98" s="64" t="s">
        <v>659</v>
      </c>
      <c r="CF98" s="64" t="s">
        <v>659</v>
      </c>
      <c r="CG98" s="64" t="s">
        <v>659</v>
      </c>
      <c r="CH98" s="64" t="s">
        <v>659</v>
      </c>
      <c r="CI98" s="64" t="s">
        <v>659</v>
      </c>
      <c r="CJ98" s="64" t="s">
        <v>659</v>
      </c>
      <c r="CK98" s="64" t="s">
        <v>659</v>
      </c>
      <c r="CL98" s="64" t="s">
        <v>659</v>
      </c>
      <c r="CM98" s="64" t="s">
        <v>659</v>
      </c>
      <c r="CN98" s="64" t="s">
        <v>659</v>
      </c>
      <c r="CO98" s="64" t="s">
        <v>659</v>
      </c>
      <c r="CP98" s="64" t="s">
        <v>659</v>
      </c>
      <c r="CQ98" s="64" t="s">
        <v>659</v>
      </c>
      <c r="CR98" s="64" t="s">
        <v>659</v>
      </c>
      <c r="CS98" s="64" t="s">
        <v>659</v>
      </c>
      <c r="CT98" s="64" t="s">
        <v>659</v>
      </c>
      <c r="CU98" s="64">
        <v>600</v>
      </c>
      <c r="CV98" s="64">
        <v>600</v>
      </c>
      <c r="CW98" s="64">
        <v>600</v>
      </c>
      <c r="CX98" s="63">
        <v>600</v>
      </c>
      <c r="CY98" s="64" t="s">
        <v>659</v>
      </c>
      <c r="CZ98" s="64" t="s">
        <v>659</v>
      </c>
      <c r="DA98" s="64" t="s">
        <v>659</v>
      </c>
      <c r="DB98" s="64"/>
      <c r="DC98" s="64"/>
      <c r="DD98" s="64"/>
      <c r="DE98" s="64"/>
      <c r="DF98" s="64"/>
      <c r="DG98" s="64"/>
      <c r="DH98" s="64"/>
    </row>
    <row r="99" spans="1:112" s="59" customFormat="1">
      <c r="A99" s="57"/>
      <c r="B99" s="57"/>
      <c r="C99" s="77"/>
      <c r="D99" s="97"/>
      <c r="E99" s="2"/>
      <c r="F99" s="2"/>
      <c r="G99" s="143"/>
      <c r="H99" s="144"/>
      <c r="I99" s="57"/>
      <c r="J99" s="57"/>
      <c r="K99" s="353" t="s">
        <v>1082</v>
      </c>
      <c r="L99" s="67" t="s">
        <v>359</v>
      </c>
      <c r="M99" s="63" t="s">
        <v>659</v>
      </c>
      <c r="N99" s="63" t="s">
        <v>659</v>
      </c>
      <c r="O99" s="63" t="s">
        <v>659</v>
      </c>
      <c r="P99" s="63" t="s">
        <v>659</v>
      </c>
      <c r="Q99" s="64" t="s">
        <v>659</v>
      </c>
      <c r="R99" s="64" t="s">
        <v>659</v>
      </c>
      <c r="S99" s="64" t="s">
        <v>659</v>
      </c>
      <c r="T99" s="64" t="s">
        <v>659</v>
      </c>
      <c r="U99" s="64" t="s">
        <v>659</v>
      </c>
      <c r="V99" s="64" t="s">
        <v>659</v>
      </c>
      <c r="W99" s="64" t="s">
        <v>659</v>
      </c>
      <c r="X99" s="64" t="s">
        <v>659</v>
      </c>
      <c r="Y99" s="64" t="s">
        <v>659</v>
      </c>
      <c r="Z99" s="64" t="s">
        <v>659</v>
      </c>
      <c r="AA99" s="64" t="s">
        <v>659</v>
      </c>
      <c r="AB99" s="64" t="s">
        <v>659</v>
      </c>
      <c r="AC99" s="64" t="s">
        <v>659</v>
      </c>
      <c r="AD99" s="64" t="s">
        <v>659</v>
      </c>
      <c r="AE99" s="64" t="s">
        <v>659</v>
      </c>
      <c r="AF99" s="63" t="s">
        <v>659</v>
      </c>
      <c r="AG99" s="63" t="s">
        <v>659</v>
      </c>
      <c r="AH99" s="63" t="s">
        <v>659</v>
      </c>
      <c r="AI99" s="63" t="s">
        <v>659</v>
      </c>
      <c r="AJ99" s="63" t="s">
        <v>659</v>
      </c>
      <c r="AK99" s="63" t="s">
        <v>659</v>
      </c>
      <c r="AL99" s="63" t="s">
        <v>659</v>
      </c>
      <c r="AM99" s="63" t="s">
        <v>659</v>
      </c>
      <c r="AN99" s="63" t="s">
        <v>659</v>
      </c>
      <c r="AO99" s="63" t="s">
        <v>659</v>
      </c>
      <c r="AP99" s="63" t="s">
        <v>659</v>
      </c>
      <c r="AQ99" s="63" t="s">
        <v>659</v>
      </c>
      <c r="AR99" s="63" t="s">
        <v>659</v>
      </c>
      <c r="AS99" s="63" t="s">
        <v>659</v>
      </c>
      <c r="AT99" s="63" t="s">
        <v>659</v>
      </c>
      <c r="AU99" s="63" t="s">
        <v>659</v>
      </c>
      <c r="AV99" s="63" t="s">
        <v>659</v>
      </c>
      <c r="AW99" s="63" t="s">
        <v>659</v>
      </c>
      <c r="AX99" s="63" t="s">
        <v>659</v>
      </c>
      <c r="AY99" s="64" t="s">
        <v>659</v>
      </c>
      <c r="AZ99" s="64" t="s">
        <v>659</v>
      </c>
      <c r="BA99" s="64" t="s">
        <v>659</v>
      </c>
      <c r="BB99" s="64" t="s">
        <v>659</v>
      </c>
      <c r="BC99" s="64" t="s">
        <v>659</v>
      </c>
      <c r="BD99" s="64" t="s">
        <v>659</v>
      </c>
      <c r="BE99" s="64" t="s">
        <v>659</v>
      </c>
      <c r="BF99" s="64" t="s">
        <v>659</v>
      </c>
      <c r="BG99" s="64" t="s">
        <v>659</v>
      </c>
      <c r="BH99" s="64" t="s">
        <v>659</v>
      </c>
      <c r="BI99" s="64" t="s">
        <v>659</v>
      </c>
      <c r="BJ99" s="64" t="s">
        <v>659</v>
      </c>
      <c r="BK99" s="64" t="s">
        <v>659</v>
      </c>
      <c r="BL99" s="64" t="s">
        <v>659</v>
      </c>
      <c r="BM99" s="64" t="s">
        <v>659</v>
      </c>
      <c r="BN99" s="64" t="s">
        <v>659</v>
      </c>
      <c r="BO99" s="64" t="s">
        <v>659</v>
      </c>
      <c r="BP99" s="64" t="s">
        <v>659</v>
      </c>
      <c r="BQ99" s="64" t="s">
        <v>659</v>
      </c>
      <c r="BR99" s="64" t="s">
        <v>659</v>
      </c>
      <c r="BS99" s="64" t="s">
        <v>659</v>
      </c>
      <c r="BT99" s="64" t="s">
        <v>659</v>
      </c>
      <c r="BU99" s="64" t="s">
        <v>659</v>
      </c>
      <c r="BV99" s="64" t="s">
        <v>659</v>
      </c>
      <c r="BW99" s="64" t="s">
        <v>659</v>
      </c>
      <c r="BX99" s="64" t="s">
        <v>659</v>
      </c>
      <c r="BY99" s="64" t="s">
        <v>659</v>
      </c>
      <c r="BZ99" s="64" t="s">
        <v>659</v>
      </c>
      <c r="CA99" s="64" t="s">
        <v>659</v>
      </c>
      <c r="CB99" s="64" t="s">
        <v>659</v>
      </c>
      <c r="CC99" s="64"/>
      <c r="CD99" s="64"/>
      <c r="CE99" s="64" t="s">
        <v>659</v>
      </c>
      <c r="CF99" s="64" t="s">
        <v>659</v>
      </c>
      <c r="CG99" s="64" t="s">
        <v>659</v>
      </c>
      <c r="CH99" s="64" t="s">
        <v>659</v>
      </c>
      <c r="CI99" s="64" t="s">
        <v>659</v>
      </c>
      <c r="CJ99" s="64" t="s">
        <v>659</v>
      </c>
      <c r="CK99" s="64" t="s">
        <v>659</v>
      </c>
      <c r="CL99" s="64" t="s">
        <v>659</v>
      </c>
      <c r="CM99" s="64" t="s">
        <v>659</v>
      </c>
      <c r="CN99" s="64" t="s">
        <v>659</v>
      </c>
      <c r="CO99" s="64" t="s">
        <v>659</v>
      </c>
      <c r="CP99" s="64" t="s">
        <v>659</v>
      </c>
      <c r="CQ99" s="64" t="s">
        <v>659</v>
      </c>
      <c r="CR99" s="64" t="s">
        <v>659</v>
      </c>
      <c r="CS99" s="64" t="s">
        <v>659</v>
      </c>
      <c r="CT99" s="64" t="s">
        <v>659</v>
      </c>
      <c r="CU99" s="64" t="s">
        <v>659</v>
      </c>
      <c r="CV99" s="64" t="s">
        <v>659</v>
      </c>
      <c r="CW99" s="64" t="s">
        <v>659</v>
      </c>
      <c r="CX99" s="63" t="s">
        <v>659</v>
      </c>
      <c r="CY99" s="64" t="s">
        <v>659</v>
      </c>
      <c r="CZ99" s="64" t="s">
        <v>659</v>
      </c>
      <c r="DA99" s="64" t="s">
        <v>659</v>
      </c>
      <c r="DB99" s="64"/>
      <c r="DC99" s="64"/>
      <c r="DD99" s="64"/>
      <c r="DE99" s="64"/>
      <c r="DF99" s="64"/>
      <c r="DG99" s="64"/>
      <c r="DH99" s="64"/>
    </row>
    <row r="100" spans="1:112" s="59" customFormat="1">
      <c r="A100" s="57"/>
      <c r="B100" s="57"/>
      <c r="C100" s="77"/>
      <c r="D100" s="97"/>
      <c r="E100" s="2"/>
      <c r="F100" s="2"/>
      <c r="G100" s="143"/>
      <c r="H100" s="144"/>
      <c r="I100" s="57"/>
      <c r="J100" s="57"/>
      <c r="K100" s="353" t="s">
        <v>1083</v>
      </c>
      <c r="L100" s="67" t="s">
        <v>360</v>
      </c>
      <c r="M100" s="63" t="s">
        <v>659</v>
      </c>
      <c r="N100" s="63" t="s">
        <v>659</v>
      </c>
      <c r="O100" s="63" t="s">
        <v>659</v>
      </c>
      <c r="P100" s="63" t="s">
        <v>659</v>
      </c>
      <c r="Q100" s="64" t="s">
        <v>659</v>
      </c>
      <c r="R100" s="64" t="s">
        <v>659</v>
      </c>
      <c r="S100" s="64" t="s">
        <v>659</v>
      </c>
      <c r="T100" s="64" t="s">
        <v>659</v>
      </c>
      <c r="U100" s="64" t="s">
        <v>659</v>
      </c>
      <c r="V100" s="64" t="s">
        <v>659</v>
      </c>
      <c r="W100" s="64" t="s">
        <v>659</v>
      </c>
      <c r="X100" s="64" t="s">
        <v>659</v>
      </c>
      <c r="Y100" s="64" t="s">
        <v>659</v>
      </c>
      <c r="Z100" s="64" t="s">
        <v>659</v>
      </c>
      <c r="AA100" s="64" t="s">
        <v>659</v>
      </c>
      <c r="AB100" s="64" t="s">
        <v>659</v>
      </c>
      <c r="AC100" s="64" t="s">
        <v>659</v>
      </c>
      <c r="AD100" s="64" t="s">
        <v>659</v>
      </c>
      <c r="AE100" s="64" t="s">
        <v>659</v>
      </c>
      <c r="AF100" s="63" t="s">
        <v>659</v>
      </c>
      <c r="AG100" s="63" t="s">
        <v>659</v>
      </c>
      <c r="AH100" s="63" t="s">
        <v>659</v>
      </c>
      <c r="AI100" s="63" t="s">
        <v>659</v>
      </c>
      <c r="AJ100" s="63" t="s">
        <v>659</v>
      </c>
      <c r="AK100" s="63" t="s">
        <v>659</v>
      </c>
      <c r="AL100" s="63" t="s">
        <v>659</v>
      </c>
      <c r="AM100" s="63" t="s">
        <v>659</v>
      </c>
      <c r="AN100" s="63" t="s">
        <v>659</v>
      </c>
      <c r="AO100" s="63" t="s">
        <v>659</v>
      </c>
      <c r="AP100" s="63" t="s">
        <v>659</v>
      </c>
      <c r="AQ100" s="63" t="s">
        <v>659</v>
      </c>
      <c r="AR100" s="63" t="s">
        <v>659</v>
      </c>
      <c r="AS100" s="63" t="s">
        <v>659</v>
      </c>
      <c r="AT100" s="63" t="s">
        <v>659</v>
      </c>
      <c r="AU100" s="63" t="s">
        <v>659</v>
      </c>
      <c r="AV100" s="63" t="s">
        <v>659</v>
      </c>
      <c r="AW100" s="63" t="s">
        <v>659</v>
      </c>
      <c r="AX100" s="63" t="s">
        <v>659</v>
      </c>
      <c r="AY100" s="64" t="s">
        <v>659</v>
      </c>
      <c r="AZ100" s="64" t="s">
        <v>659</v>
      </c>
      <c r="BA100" s="64" t="s">
        <v>659</v>
      </c>
      <c r="BB100" s="64" t="s">
        <v>659</v>
      </c>
      <c r="BC100" s="64" t="s">
        <v>659</v>
      </c>
      <c r="BD100" s="64" t="s">
        <v>659</v>
      </c>
      <c r="BE100" s="64" t="s">
        <v>659</v>
      </c>
      <c r="BF100" s="64" t="s">
        <v>659</v>
      </c>
      <c r="BG100" s="64" t="s">
        <v>659</v>
      </c>
      <c r="BH100" s="64" t="s">
        <v>659</v>
      </c>
      <c r="BI100" s="64" t="s">
        <v>659</v>
      </c>
      <c r="BJ100" s="64" t="s">
        <v>659</v>
      </c>
      <c r="BK100" s="64" t="s">
        <v>659</v>
      </c>
      <c r="BL100" s="64" t="s">
        <v>659</v>
      </c>
      <c r="BM100" s="64" t="s">
        <v>659</v>
      </c>
      <c r="BN100" s="64" t="s">
        <v>659</v>
      </c>
      <c r="BO100" s="64" t="s">
        <v>659</v>
      </c>
      <c r="BP100" s="64" t="s">
        <v>659</v>
      </c>
      <c r="BQ100" s="64" t="s">
        <v>659</v>
      </c>
      <c r="BR100" s="64" t="s">
        <v>659</v>
      </c>
      <c r="BS100" s="64" t="s">
        <v>659</v>
      </c>
      <c r="BT100" s="64" t="s">
        <v>659</v>
      </c>
      <c r="BU100" s="64" t="s">
        <v>659</v>
      </c>
      <c r="BV100" s="64" t="s">
        <v>659</v>
      </c>
      <c r="BW100" s="64" t="s">
        <v>659</v>
      </c>
      <c r="BX100" s="64" t="s">
        <v>659</v>
      </c>
      <c r="BY100" s="64" t="s">
        <v>659</v>
      </c>
      <c r="BZ100" s="64" t="s">
        <v>659</v>
      </c>
      <c r="CA100" s="64" t="s">
        <v>659</v>
      </c>
      <c r="CB100" s="64" t="s">
        <v>659</v>
      </c>
      <c r="CC100" s="64"/>
      <c r="CD100" s="64"/>
      <c r="CE100" s="64" t="s">
        <v>659</v>
      </c>
      <c r="CF100" s="64" t="s">
        <v>659</v>
      </c>
      <c r="CG100" s="64" t="s">
        <v>659</v>
      </c>
      <c r="CH100" s="64" t="s">
        <v>659</v>
      </c>
      <c r="CI100" s="64" t="s">
        <v>659</v>
      </c>
      <c r="CJ100" s="64" t="s">
        <v>659</v>
      </c>
      <c r="CK100" s="64" t="s">
        <v>659</v>
      </c>
      <c r="CL100" s="64" t="s">
        <v>659</v>
      </c>
      <c r="CM100" s="64" t="s">
        <v>659</v>
      </c>
      <c r="CN100" s="64" t="s">
        <v>659</v>
      </c>
      <c r="CO100" s="64" t="s">
        <v>659</v>
      </c>
      <c r="CP100" s="64" t="s">
        <v>659</v>
      </c>
      <c r="CQ100" s="64" t="s">
        <v>659</v>
      </c>
      <c r="CR100" s="64" t="s">
        <v>659</v>
      </c>
      <c r="CS100" s="64" t="s">
        <v>659</v>
      </c>
      <c r="CT100" s="64" t="s">
        <v>659</v>
      </c>
      <c r="CU100" s="64" t="s">
        <v>659</v>
      </c>
      <c r="CV100" s="64" t="s">
        <v>659</v>
      </c>
      <c r="CW100" s="64" t="s">
        <v>659</v>
      </c>
      <c r="CX100" s="63" t="s">
        <v>659</v>
      </c>
      <c r="CY100" s="64" t="s">
        <v>659</v>
      </c>
      <c r="CZ100" s="64" t="s">
        <v>659</v>
      </c>
      <c r="DA100" s="64" t="s">
        <v>659</v>
      </c>
      <c r="DB100" s="64"/>
      <c r="DC100" s="64"/>
      <c r="DD100" s="64"/>
      <c r="DE100" s="64"/>
      <c r="DF100" s="64"/>
      <c r="DG100" s="64"/>
      <c r="DH100" s="64"/>
    </row>
    <row r="101" spans="1:112" s="59" customFormat="1">
      <c r="A101" s="57"/>
      <c r="B101" s="57"/>
      <c r="C101" s="77"/>
      <c r="D101" s="97" t="s">
        <v>175</v>
      </c>
      <c r="E101" s="2"/>
      <c r="F101" s="2"/>
      <c r="G101" s="97">
        <f>SUM(G92:G96)</f>
        <v>10.6</v>
      </c>
      <c r="H101" s="144" t="s">
        <v>176</v>
      </c>
      <c r="I101" s="57"/>
      <c r="J101" s="57"/>
      <c r="K101" s="353" t="s">
        <v>1084</v>
      </c>
      <c r="L101" s="67" t="s">
        <v>222</v>
      </c>
      <c r="M101" s="63" t="s">
        <v>667</v>
      </c>
      <c r="N101" s="63" t="s">
        <v>667</v>
      </c>
      <c r="O101" s="63" t="s">
        <v>667</v>
      </c>
      <c r="P101" s="63" t="s">
        <v>659</v>
      </c>
      <c r="Q101" s="64" t="s">
        <v>659</v>
      </c>
      <c r="R101" s="64" t="s">
        <v>659</v>
      </c>
      <c r="S101" s="64" t="s">
        <v>659</v>
      </c>
      <c r="T101" s="64" t="s">
        <v>659</v>
      </c>
      <c r="U101" s="64" t="s">
        <v>668</v>
      </c>
      <c r="V101" s="64" t="s">
        <v>668</v>
      </c>
      <c r="W101" s="64" t="s">
        <v>668</v>
      </c>
      <c r="X101" s="64" t="s">
        <v>668</v>
      </c>
      <c r="Y101" s="64" t="s">
        <v>668</v>
      </c>
      <c r="Z101" s="64" t="s">
        <v>668</v>
      </c>
      <c r="AA101" s="64" t="s">
        <v>668</v>
      </c>
      <c r="AB101" s="64" t="s">
        <v>668</v>
      </c>
      <c r="AC101" s="64" t="s">
        <v>668</v>
      </c>
      <c r="AD101" s="64" t="s">
        <v>668</v>
      </c>
      <c r="AE101" s="64" t="s">
        <v>441</v>
      </c>
      <c r="AF101" s="63"/>
      <c r="AG101" s="63" t="s">
        <v>659</v>
      </c>
      <c r="AH101" s="63" t="s">
        <v>659</v>
      </c>
      <c r="AI101" s="63" t="s">
        <v>659</v>
      </c>
      <c r="AJ101" s="63" t="s">
        <v>659</v>
      </c>
      <c r="AK101" s="63" t="s">
        <v>659</v>
      </c>
      <c r="AL101" s="63" t="s">
        <v>659</v>
      </c>
      <c r="AM101" s="63" t="s">
        <v>659</v>
      </c>
      <c r="AN101" s="63" t="s">
        <v>659</v>
      </c>
      <c r="AO101" s="63" t="s">
        <v>659</v>
      </c>
      <c r="AP101" s="63" t="s">
        <v>659</v>
      </c>
      <c r="AQ101" s="63" t="s">
        <v>659</v>
      </c>
      <c r="AR101" s="63" t="s">
        <v>659</v>
      </c>
      <c r="AS101" s="63" t="s">
        <v>659</v>
      </c>
      <c r="AT101" s="63" t="s">
        <v>659</v>
      </c>
      <c r="AU101" s="63" t="s">
        <v>659</v>
      </c>
      <c r="AV101" s="63" t="s">
        <v>659</v>
      </c>
      <c r="AW101" s="63" t="s">
        <v>659</v>
      </c>
      <c r="AX101" s="63" t="s">
        <v>659</v>
      </c>
      <c r="AY101" s="64" t="s">
        <v>667</v>
      </c>
      <c r="AZ101" s="64" t="s">
        <v>667</v>
      </c>
      <c r="BA101" s="64" t="s">
        <v>667</v>
      </c>
      <c r="BB101" s="64" t="s">
        <v>667</v>
      </c>
      <c r="BC101" s="64" t="s">
        <v>667</v>
      </c>
      <c r="BD101" s="64" t="s">
        <v>667</v>
      </c>
      <c r="BE101" s="64" t="s">
        <v>668</v>
      </c>
      <c r="BF101" s="64" t="s">
        <v>668</v>
      </c>
      <c r="BG101" s="64" t="s">
        <v>659</v>
      </c>
      <c r="BH101" s="64" t="s">
        <v>668</v>
      </c>
      <c r="BI101" s="64" t="s">
        <v>668</v>
      </c>
      <c r="BJ101" s="64" t="s">
        <v>668</v>
      </c>
      <c r="BK101" s="64" t="s">
        <v>668</v>
      </c>
      <c r="BL101" s="64" t="s">
        <v>668</v>
      </c>
      <c r="BM101" s="64" t="s">
        <v>668</v>
      </c>
      <c r="BN101" s="64" t="s">
        <v>668</v>
      </c>
      <c r="BO101" s="64" t="s">
        <v>668</v>
      </c>
      <c r="BP101" s="64" t="s">
        <v>668</v>
      </c>
      <c r="BQ101" s="64" t="s">
        <v>668</v>
      </c>
      <c r="BR101" s="64" t="s">
        <v>668</v>
      </c>
      <c r="BS101" s="64" t="s">
        <v>668</v>
      </c>
      <c r="BT101" s="64" t="s">
        <v>668</v>
      </c>
      <c r="BU101" s="64" t="s">
        <v>668</v>
      </c>
      <c r="BV101" s="64" t="s">
        <v>668</v>
      </c>
      <c r="BW101" s="64" t="s">
        <v>659</v>
      </c>
      <c r="BX101" s="64" t="s">
        <v>668</v>
      </c>
      <c r="BY101" s="64" t="s">
        <v>668</v>
      </c>
      <c r="BZ101" s="64" t="s">
        <v>668</v>
      </c>
      <c r="CA101" s="64" t="s">
        <v>668</v>
      </c>
      <c r="CB101" s="64" t="s">
        <v>668</v>
      </c>
      <c r="CC101" s="64"/>
      <c r="CD101" s="64"/>
      <c r="CE101" s="64" t="s">
        <v>668</v>
      </c>
      <c r="CF101" s="64" t="s">
        <v>668</v>
      </c>
      <c r="CG101" s="64" t="s">
        <v>668</v>
      </c>
      <c r="CH101" s="64" t="s">
        <v>668</v>
      </c>
      <c r="CI101" s="64" t="s">
        <v>668</v>
      </c>
      <c r="CJ101" s="64" t="s">
        <v>668</v>
      </c>
      <c r="CK101" s="64" t="s">
        <v>668</v>
      </c>
      <c r="CL101" s="64" t="s">
        <v>441</v>
      </c>
      <c r="CM101" s="64" t="s">
        <v>441</v>
      </c>
      <c r="CN101" s="64" t="s">
        <v>659</v>
      </c>
      <c r="CO101" s="64" t="s">
        <v>668</v>
      </c>
      <c r="CP101" s="64" t="s">
        <v>441</v>
      </c>
      <c r="CQ101" s="64" t="s">
        <v>667</v>
      </c>
      <c r="CR101" s="64" t="s">
        <v>668</v>
      </c>
      <c r="CS101" s="64" t="s">
        <v>668</v>
      </c>
      <c r="CT101" s="64" t="s">
        <v>668</v>
      </c>
      <c r="CU101" s="64" t="s">
        <v>659</v>
      </c>
      <c r="CV101" s="64" t="s">
        <v>659</v>
      </c>
      <c r="CW101" s="64" t="s">
        <v>659</v>
      </c>
      <c r="CX101" s="63" t="s">
        <v>659</v>
      </c>
      <c r="CY101" s="64" t="s">
        <v>668</v>
      </c>
      <c r="CZ101" s="64" t="s">
        <v>668</v>
      </c>
      <c r="DA101" s="64" t="s">
        <v>667</v>
      </c>
      <c r="DB101" s="64"/>
      <c r="DC101" s="64"/>
      <c r="DD101" s="64"/>
      <c r="DE101" s="64"/>
      <c r="DF101" s="64"/>
      <c r="DG101" s="64"/>
      <c r="DH101" s="64"/>
    </row>
    <row r="102" spans="1:112" s="59" customFormat="1">
      <c r="A102" s="57"/>
      <c r="B102" s="57"/>
      <c r="C102" s="77"/>
      <c r="D102" s="97" t="s">
        <v>177</v>
      </c>
      <c r="E102" s="2"/>
      <c r="F102" s="2"/>
      <c r="G102" s="2"/>
      <c r="H102" s="144"/>
      <c r="I102" s="57"/>
      <c r="J102" s="57"/>
      <c r="K102" s="353" t="s">
        <v>1085</v>
      </c>
      <c r="L102" s="67" t="s">
        <v>223</v>
      </c>
      <c r="M102" s="63" t="s">
        <v>669</v>
      </c>
      <c r="N102" s="63" t="s">
        <v>669</v>
      </c>
      <c r="O102" s="63" t="s">
        <v>669</v>
      </c>
      <c r="P102" s="63" t="s">
        <v>659</v>
      </c>
      <c r="Q102" s="64" t="s">
        <v>659</v>
      </c>
      <c r="R102" s="64" t="s">
        <v>659</v>
      </c>
      <c r="S102" s="64" t="s">
        <v>659</v>
      </c>
      <c r="T102" s="64" t="s">
        <v>659</v>
      </c>
      <c r="U102" s="64" t="s">
        <v>670</v>
      </c>
      <c r="V102" s="64" t="s">
        <v>670</v>
      </c>
      <c r="W102" s="64" t="s">
        <v>670</v>
      </c>
      <c r="X102" s="64" t="s">
        <v>670</v>
      </c>
      <c r="Y102" s="64" t="s">
        <v>670</v>
      </c>
      <c r="Z102" s="64" t="s">
        <v>670</v>
      </c>
      <c r="AA102" s="64" t="s">
        <v>670</v>
      </c>
      <c r="AB102" s="64" t="s">
        <v>670</v>
      </c>
      <c r="AC102" s="64" t="s">
        <v>670</v>
      </c>
      <c r="AD102" s="64" t="s">
        <v>670</v>
      </c>
      <c r="AE102" s="64" t="s">
        <v>442</v>
      </c>
      <c r="AF102" s="63"/>
      <c r="AG102" s="63" t="s">
        <v>659</v>
      </c>
      <c r="AH102" s="63" t="s">
        <v>659</v>
      </c>
      <c r="AI102" s="63" t="s">
        <v>659</v>
      </c>
      <c r="AJ102" s="63" t="s">
        <v>659</v>
      </c>
      <c r="AK102" s="63" t="s">
        <v>659</v>
      </c>
      <c r="AL102" s="63" t="s">
        <v>659</v>
      </c>
      <c r="AM102" s="63" t="s">
        <v>659</v>
      </c>
      <c r="AN102" s="63" t="s">
        <v>659</v>
      </c>
      <c r="AO102" s="63" t="s">
        <v>659</v>
      </c>
      <c r="AP102" s="63" t="s">
        <v>659</v>
      </c>
      <c r="AQ102" s="63" t="s">
        <v>659</v>
      </c>
      <c r="AR102" s="63" t="s">
        <v>659</v>
      </c>
      <c r="AS102" s="63" t="s">
        <v>659</v>
      </c>
      <c r="AT102" s="63" t="s">
        <v>659</v>
      </c>
      <c r="AU102" s="63" t="s">
        <v>659</v>
      </c>
      <c r="AV102" s="63" t="s">
        <v>659</v>
      </c>
      <c r="AW102" s="63" t="s">
        <v>659</v>
      </c>
      <c r="AX102" s="63" t="s">
        <v>659</v>
      </c>
      <c r="AY102" s="64" t="s">
        <v>669</v>
      </c>
      <c r="AZ102" s="64" t="s">
        <v>669</v>
      </c>
      <c r="BA102" s="64" t="s">
        <v>669</v>
      </c>
      <c r="BB102" s="64" t="s">
        <v>669</v>
      </c>
      <c r="BC102" s="64" t="s">
        <v>669</v>
      </c>
      <c r="BD102" s="64" t="s">
        <v>669</v>
      </c>
      <c r="BE102" s="64" t="s">
        <v>670</v>
      </c>
      <c r="BF102" s="64" t="s">
        <v>670</v>
      </c>
      <c r="BG102" s="64" t="s">
        <v>659</v>
      </c>
      <c r="BH102" s="64" t="s">
        <v>670</v>
      </c>
      <c r="BI102" s="64" t="s">
        <v>670</v>
      </c>
      <c r="BJ102" s="64" t="s">
        <v>670</v>
      </c>
      <c r="BK102" s="64" t="s">
        <v>670</v>
      </c>
      <c r="BL102" s="64" t="s">
        <v>670</v>
      </c>
      <c r="BM102" s="64" t="s">
        <v>670</v>
      </c>
      <c r="BN102" s="64" t="s">
        <v>670</v>
      </c>
      <c r="BO102" s="64" t="s">
        <v>670</v>
      </c>
      <c r="BP102" s="64" t="s">
        <v>670</v>
      </c>
      <c r="BQ102" s="64" t="s">
        <v>670</v>
      </c>
      <c r="BR102" s="64" t="s">
        <v>670</v>
      </c>
      <c r="BS102" s="64" t="s">
        <v>670</v>
      </c>
      <c r="BT102" s="64" t="s">
        <v>670</v>
      </c>
      <c r="BU102" s="64" t="s">
        <v>670</v>
      </c>
      <c r="BV102" s="64" t="s">
        <v>670</v>
      </c>
      <c r="BW102" s="64" t="s">
        <v>659</v>
      </c>
      <c r="BX102" s="64" t="s">
        <v>670</v>
      </c>
      <c r="BY102" s="64" t="s">
        <v>670</v>
      </c>
      <c r="BZ102" s="64" t="s">
        <v>670</v>
      </c>
      <c r="CA102" s="64" t="s">
        <v>670</v>
      </c>
      <c r="CB102" s="64" t="s">
        <v>670</v>
      </c>
      <c r="CC102" s="64"/>
      <c r="CD102" s="64"/>
      <c r="CE102" s="64" t="s">
        <v>670</v>
      </c>
      <c r="CF102" s="64" t="s">
        <v>670</v>
      </c>
      <c r="CG102" s="64" t="s">
        <v>670</v>
      </c>
      <c r="CH102" s="64" t="s">
        <v>670</v>
      </c>
      <c r="CI102" s="64" t="s">
        <v>670</v>
      </c>
      <c r="CJ102" s="64" t="s">
        <v>670</v>
      </c>
      <c r="CK102" s="64" t="s">
        <v>670</v>
      </c>
      <c r="CL102" s="64" t="s">
        <v>442</v>
      </c>
      <c r="CM102" s="64" t="s">
        <v>442</v>
      </c>
      <c r="CN102" s="64" t="s">
        <v>659</v>
      </c>
      <c r="CO102" s="64" t="s">
        <v>670</v>
      </c>
      <c r="CP102" s="64" t="s">
        <v>442</v>
      </c>
      <c r="CQ102" s="64" t="s">
        <v>669</v>
      </c>
      <c r="CR102" s="64" t="s">
        <v>670</v>
      </c>
      <c r="CS102" s="64" t="s">
        <v>670</v>
      </c>
      <c r="CT102" s="64" t="s">
        <v>670</v>
      </c>
      <c r="CU102" s="64" t="s">
        <v>659</v>
      </c>
      <c r="CV102" s="64" t="s">
        <v>659</v>
      </c>
      <c r="CW102" s="64" t="s">
        <v>659</v>
      </c>
      <c r="CX102" s="63" t="s">
        <v>659</v>
      </c>
      <c r="CY102" s="64" t="s">
        <v>670</v>
      </c>
      <c r="CZ102" s="64" t="s">
        <v>670</v>
      </c>
      <c r="DA102" s="64" t="s">
        <v>669</v>
      </c>
      <c r="DB102" s="64"/>
      <c r="DC102" s="64"/>
      <c r="DD102" s="64"/>
      <c r="DE102" s="64"/>
      <c r="DF102" s="64"/>
      <c r="DG102" s="64"/>
      <c r="DH102" s="64"/>
    </row>
    <row r="103" spans="1:112" s="59" customFormat="1">
      <c r="A103" s="57"/>
      <c r="B103" s="57"/>
      <c r="C103" s="77"/>
      <c r="D103" s="99" t="s">
        <v>178</v>
      </c>
      <c r="E103" s="145"/>
      <c r="F103" s="145"/>
      <c r="G103" s="145"/>
      <c r="H103" s="146"/>
      <c r="I103" s="57"/>
      <c r="J103" s="57"/>
      <c r="K103" s="353" t="s">
        <v>1086</v>
      </c>
      <c r="L103" s="67" t="s">
        <v>224</v>
      </c>
      <c r="M103" s="63" t="s">
        <v>671</v>
      </c>
      <c r="N103" s="63" t="s">
        <v>671</v>
      </c>
      <c r="O103" s="63" t="s">
        <v>671</v>
      </c>
      <c r="P103" s="63" t="s">
        <v>659</v>
      </c>
      <c r="Q103" s="64" t="s">
        <v>659</v>
      </c>
      <c r="R103" s="64" t="s">
        <v>659</v>
      </c>
      <c r="S103" s="64" t="s">
        <v>659</v>
      </c>
      <c r="T103" s="64" t="s">
        <v>659</v>
      </c>
      <c r="U103" s="64" t="s">
        <v>672</v>
      </c>
      <c r="V103" s="64" t="s">
        <v>672</v>
      </c>
      <c r="W103" s="64" t="s">
        <v>672</v>
      </c>
      <c r="X103" s="64" t="s">
        <v>672</v>
      </c>
      <c r="Y103" s="64" t="s">
        <v>672</v>
      </c>
      <c r="Z103" s="64" t="s">
        <v>672</v>
      </c>
      <c r="AA103" s="64" t="s">
        <v>672</v>
      </c>
      <c r="AB103" s="64" t="s">
        <v>672</v>
      </c>
      <c r="AC103" s="64" t="s">
        <v>672</v>
      </c>
      <c r="AD103" s="64" t="s">
        <v>672</v>
      </c>
      <c r="AE103" s="64" t="s">
        <v>443</v>
      </c>
      <c r="AF103" s="63"/>
      <c r="AG103" s="63" t="s">
        <v>659</v>
      </c>
      <c r="AH103" s="63" t="s">
        <v>659</v>
      </c>
      <c r="AI103" s="63" t="s">
        <v>659</v>
      </c>
      <c r="AJ103" s="63" t="s">
        <v>659</v>
      </c>
      <c r="AK103" s="63" t="s">
        <v>659</v>
      </c>
      <c r="AL103" s="63" t="s">
        <v>659</v>
      </c>
      <c r="AM103" s="63" t="s">
        <v>659</v>
      </c>
      <c r="AN103" s="63" t="s">
        <v>659</v>
      </c>
      <c r="AO103" s="63" t="s">
        <v>659</v>
      </c>
      <c r="AP103" s="63" t="s">
        <v>659</v>
      </c>
      <c r="AQ103" s="63" t="s">
        <v>659</v>
      </c>
      <c r="AR103" s="63" t="s">
        <v>659</v>
      </c>
      <c r="AS103" s="63" t="s">
        <v>659</v>
      </c>
      <c r="AT103" s="63" t="s">
        <v>659</v>
      </c>
      <c r="AU103" s="63" t="s">
        <v>659</v>
      </c>
      <c r="AV103" s="63" t="s">
        <v>659</v>
      </c>
      <c r="AW103" s="63" t="s">
        <v>659</v>
      </c>
      <c r="AX103" s="63" t="s">
        <v>659</v>
      </c>
      <c r="AY103" s="64" t="s">
        <v>671</v>
      </c>
      <c r="AZ103" s="64" t="s">
        <v>671</v>
      </c>
      <c r="BA103" s="64" t="s">
        <v>671</v>
      </c>
      <c r="BB103" s="64" t="s">
        <v>671</v>
      </c>
      <c r="BC103" s="64" t="s">
        <v>671</v>
      </c>
      <c r="BD103" s="64" t="s">
        <v>671</v>
      </c>
      <c r="BE103" s="64" t="s">
        <v>672</v>
      </c>
      <c r="BF103" s="64" t="s">
        <v>672</v>
      </c>
      <c r="BG103" s="64" t="s">
        <v>659</v>
      </c>
      <c r="BH103" s="64" t="s">
        <v>672</v>
      </c>
      <c r="BI103" s="64" t="s">
        <v>672</v>
      </c>
      <c r="BJ103" s="64" t="s">
        <v>672</v>
      </c>
      <c r="BK103" s="64" t="s">
        <v>672</v>
      </c>
      <c r="BL103" s="64" t="s">
        <v>672</v>
      </c>
      <c r="BM103" s="64" t="s">
        <v>672</v>
      </c>
      <c r="BN103" s="64" t="s">
        <v>672</v>
      </c>
      <c r="BO103" s="64" t="s">
        <v>672</v>
      </c>
      <c r="BP103" s="64" t="s">
        <v>672</v>
      </c>
      <c r="BQ103" s="64" t="s">
        <v>672</v>
      </c>
      <c r="BR103" s="64" t="s">
        <v>672</v>
      </c>
      <c r="BS103" s="64" t="s">
        <v>672</v>
      </c>
      <c r="BT103" s="64" t="s">
        <v>672</v>
      </c>
      <c r="BU103" s="64" t="s">
        <v>672</v>
      </c>
      <c r="BV103" s="64" t="s">
        <v>672</v>
      </c>
      <c r="BW103" s="64" t="s">
        <v>659</v>
      </c>
      <c r="BX103" s="64" t="s">
        <v>672</v>
      </c>
      <c r="BY103" s="64" t="s">
        <v>672</v>
      </c>
      <c r="BZ103" s="64" t="s">
        <v>672</v>
      </c>
      <c r="CA103" s="64" t="s">
        <v>672</v>
      </c>
      <c r="CB103" s="64" t="s">
        <v>672</v>
      </c>
      <c r="CC103" s="64"/>
      <c r="CD103" s="64"/>
      <c r="CE103" s="64" t="s">
        <v>672</v>
      </c>
      <c r="CF103" s="64" t="s">
        <v>672</v>
      </c>
      <c r="CG103" s="64" t="s">
        <v>672</v>
      </c>
      <c r="CH103" s="64" t="s">
        <v>672</v>
      </c>
      <c r="CI103" s="64" t="s">
        <v>672</v>
      </c>
      <c r="CJ103" s="64" t="s">
        <v>672</v>
      </c>
      <c r="CK103" s="64" t="s">
        <v>672</v>
      </c>
      <c r="CL103" s="64" t="s">
        <v>443</v>
      </c>
      <c r="CM103" s="64" t="s">
        <v>443</v>
      </c>
      <c r="CN103" s="64" t="s">
        <v>659</v>
      </c>
      <c r="CO103" s="64" t="s">
        <v>672</v>
      </c>
      <c r="CP103" s="64" t="s">
        <v>443</v>
      </c>
      <c r="CQ103" s="64" t="s">
        <v>671</v>
      </c>
      <c r="CR103" s="64" t="s">
        <v>672</v>
      </c>
      <c r="CS103" s="64" t="s">
        <v>672</v>
      </c>
      <c r="CT103" s="64" t="s">
        <v>672</v>
      </c>
      <c r="CU103" s="64" t="s">
        <v>659</v>
      </c>
      <c r="CV103" s="64" t="s">
        <v>659</v>
      </c>
      <c r="CW103" s="64" t="s">
        <v>659</v>
      </c>
      <c r="CX103" s="63" t="s">
        <v>659</v>
      </c>
      <c r="CY103" s="64" t="s">
        <v>672</v>
      </c>
      <c r="CZ103" s="64" t="s">
        <v>672</v>
      </c>
      <c r="DA103" s="64" t="s">
        <v>671</v>
      </c>
      <c r="DB103" s="64"/>
      <c r="DC103" s="64"/>
      <c r="DD103" s="64"/>
      <c r="DE103" s="64"/>
      <c r="DF103" s="64"/>
      <c r="DG103" s="64"/>
      <c r="DH103" s="64"/>
    </row>
    <row r="104" spans="1:112" s="59" customFormat="1">
      <c r="A104" s="57"/>
      <c r="B104" s="57"/>
      <c r="C104" s="77"/>
      <c r="D104" s="94" t="s">
        <v>179</v>
      </c>
      <c r="E104" s="147"/>
      <c r="F104" s="147"/>
      <c r="G104" s="147"/>
      <c r="H104" s="148"/>
      <c r="I104" s="57"/>
      <c r="J104" s="57"/>
      <c r="K104" s="353" t="s">
        <v>1087</v>
      </c>
      <c r="L104" s="67" t="s">
        <v>225</v>
      </c>
      <c r="M104" s="63" t="s">
        <v>659</v>
      </c>
      <c r="N104" s="63" t="s">
        <v>659</v>
      </c>
      <c r="O104" s="63" t="s">
        <v>659</v>
      </c>
      <c r="P104" s="63" t="s">
        <v>659</v>
      </c>
      <c r="Q104" s="64" t="s">
        <v>659</v>
      </c>
      <c r="R104" s="64" t="s">
        <v>659</v>
      </c>
      <c r="S104" s="64" t="s">
        <v>659</v>
      </c>
      <c r="T104" s="64" t="s">
        <v>659</v>
      </c>
      <c r="U104" s="64" t="s">
        <v>673</v>
      </c>
      <c r="V104" s="64" t="s">
        <v>673</v>
      </c>
      <c r="W104" s="64" t="s">
        <v>673</v>
      </c>
      <c r="X104" s="64" t="s">
        <v>673</v>
      </c>
      <c r="Y104" s="64" t="s">
        <v>673</v>
      </c>
      <c r="Z104" s="64" t="s">
        <v>673</v>
      </c>
      <c r="AA104" s="64" t="s">
        <v>673</v>
      </c>
      <c r="AB104" s="64" t="s">
        <v>673</v>
      </c>
      <c r="AC104" s="64" t="s">
        <v>673</v>
      </c>
      <c r="AD104" s="64" t="s">
        <v>673</v>
      </c>
      <c r="AE104" s="64" t="s">
        <v>673</v>
      </c>
      <c r="AF104" s="63"/>
      <c r="AG104" s="63" t="s">
        <v>659</v>
      </c>
      <c r="AH104" s="63" t="s">
        <v>659</v>
      </c>
      <c r="AI104" s="63" t="s">
        <v>659</v>
      </c>
      <c r="AJ104" s="63" t="s">
        <v>659</v>
      </c>
      <c r="AK104" s="63" t="s">
        <v>659</v>
      </c>
      <c r="AL104" s="63" t="s">
        <v>659</v>
      </c>
      <c r="AM104" s="63" t="s">
        <v>659</v>
      </c>
      <c r="AN104" s="63" t="s">
        <v>659</v>
      </c>
      <c r="AO104" s="63" t="s">
        <v>659</v>
      </c>
      <c r="AP104" s="63" t="s">
        <v>659</v>
      </c>
      <c r="AQ104" s="63" t="s">
        <v>659</v>
      </c>
      <c r="AR104" s="63" t="s">
        <v>659</v>
      </c>
      <c r="AS104" s="63" t="s">
        <v>659</v>
      </c>
      <c r="AT104" s="63" t="s">
        <v>659</v>
      </c>
      <c r="AU104" s="63" t="s">
        <v>659</v>
      </c>
      <c r="AV104" s="63" t="s">
        <v>659</v>
      </c>
      <c r="AW104" s="63" t="s">
        <v>659</v>
      </c>
      <c r="AX104" s="63" t="s">
        <v>659</v>
      </c>
      <c r="AY104" s="64" t="s">
        <v>659</v>
      </c>
      <c r="AZ104" s="64" t="s">
        <v>659</v>
      </c>
      <c r="BA104" s="64" t="s">
        <v>659</v>
      </c>
      <c r="BB104" s="64" t="s">
        <v>659</v>
      </c>
      <c r="BC104" s="64" t="s">
        <v>659</v>
      </c>
      <c r="BD104" s="64" t="s">
        <v>659</v>
      </c>
      <c r="BE104" s="64" t="s">
        <v>673</v>
      </c>
      <c r="BF104" s="64" t="s">
        <v>673</v>
      </c>
      <c r="BG104" s="64" t="s">
        <v>659</v>
      </c>
      <c r="BH104" s="64" t="s">
        <v>673</v>
      </c>
      <c r="BI104" s="64" t="s">
        <v>673</v>
      </c>
      <c r="BJ104" s="64" t="s">
        <v>673</v>
      </c>
      <c r="BK104" s="64" t="s">
        <v>673</v>
      </c>
      <c r="BL104" s="64" t="s">
        <v>673</v>
      </c>
      <c r="BM104" s="64" t="s">
        <v>673</v>
      </c>
      <c r="BN104" s="64" t="s">
        <v>673</v>
      </c>
      <c r="BO104" s="64" t="s">
        <v>673</v>
      </c>
      <c r="BP104" s="64" t="s">
        <v>673</v>
      </c>
      <c r="BQ104" s="64" t="s">
        <v>673</v>
      </c>
      <c r="BR104" s="64" t="s">
        <v>673</v>
      </c>
      <c r="BS104" s="64" t="s">
        <v>673</v>
      </c>
      <c r="BT104" s="64" t="s">
        <v>673</v>
      </c>
      <c r="BU104" s="64" t="s">
        <v>673</v>
      </c>
      <c r="BV104" s="64" t="s">
        <v>673</v>
      </c>
      <c r="BW104" s="64" t="s">
        <v>659</v>
      </c>
      <c r="BX104" s="64" t="s">
        <v>673</v>
      </c>
      <c r="BY104" s="64" t="s">
        <v>673</v>
      </c>
      <c r="BZ104" s="64" t="s">
        <v>673</v>
      </c>
      <c r="CA104" s="64" t="s">
        <v>673</v>
      </c>
      <c r="CB104" s="64" t="s">
        <v>673</v>
      </c>
      <c r="CC104" s="64"/>
      <c r="CD104" s="64"/>
      <c r="CE104" s="64" t="s">
        <v>673</v>
      </c>
      <c r="CF104" s="64" t="s">
        <v>673</v>
      </c>
      <c r="CG104" s="64" t="s">
        <v>673</v>
      </c>
      <c r="CH104" s="64" t="s">
        <v>673</v>
      </c>
      <c r="CI104" s="64" t="s">
        <v>673</v>
      </c>
      <c r="CJ104" s="64" t="s">
        <v>673</v>
      </c>
      <c r="CK104" s="64" t="s">
        <v>673</v>
      </c>
      <c r="CL104" s="64" t="s">
        <v>673</v>
      </c>
      <c r="CM104" s="64" t="s">
        <v>673</v>
      </c>
      <c r="CN104" s="64" t="s">
        <v>659</v>
      </c>
      <c r="CO104" s="64" t="s">
        <v>673</v>
      </c>
      <c r="CP104" s="64" t="s">
        <v>673</v>
      </c>
      <c r="CQ104" s="64" t="s">
        <v>659</v>
      </c>
      <c r="CR104" s="64" t="s">
        <v>673</v>
      </c>
      <c r="CS104" s="64" t="s">
        <v>673</v>
      </c>
      <c r="CT104" s="64" t="s">
        <v>673</v>
      </c>
      <c r="CU104" s="64" t="s">
        <v>659</v>
      </c>
      <c r="CV104" s="64" t="s">
        <v>659</v>
      </c>
      <c r="CW104" s="64" t="s">
        <v>659</v>
      </c>
      <c r="CX104" s="63" t="s">
        <v>659</v>
      </c>
      <c r="CY104" s="64" t="s">
        <v>673</v>
      </c>
      <c r="CZ104" s="64" t="s">
        <v>673</v>
      </c>
      <c r="DA104" s="64" t="s">
        <v>659</v>
      </c>
      <c r="DB104" s="64"/>
      <c r="DC104" s="64"/>
      <c r="DD104" s="64"/>
      <c r="DE104" s="64"/>
      <c r="DF104" s="64"/>
      <c r="DG104" s="64"/>
      <c r="DH104" s="64"/>
    </row>
    <row r="105" spans="1:112" s="59" customFormat="1">
      <c r="A105" s="57"/>
      <c r="B105" s="57"/>
      <c r="C105" s="77"/>
      <c r="D105" s="130" t="s">
        <v>180</v>
      </c>
      <c r="E105" s="131"/>
      <c r="F105" s="131"/>
      <c r="G105" s="149">
        <v>0.4</v>
      </c>
      <c r="H105" s="133" t="s">
        <v>181</v>
      </c>
      <c r="I105" s="57"/>
      <c r="J105" s="57"/>
      <c r="K105" s="353" t="s">
        <v>1088</v>
      </c>
      <c r="L105" s="67" t="s">
        <v>226</v>
      </c>
      <c r="M105" s="63" t="s">
        <v>659</v>
      </c>
      <c r="N105" s="63" t="s">
        <v>659</v>
      </c>
      <c r="O105" s="63" t="s">
        <v>659</v>
      </c>
      <c r="P105" s="63" t="s">
        <v>659</v>
      </c>
      <c r="Q105" s="64" t="s">
        <v>659</v>
      </c>
      <c r="R105" s="64" t="s">
        <v>659</v>
      </c>
      <c r="S105" s="64" t="s">
        <v>659</v>
      </c>
      <c r="T105" s="64" t="s">
        <v>659</v>
      </c>
      <c r="U105" s="64" t="s">
        <v>669</v>
      </c>
      <c r="V105" s="64" t="s">
        <v>669</v>
      </c>
      <c r="W105" s="64" t="s">
        <v>669</v>
      </c>
      <c r="X105" s="64" t="s">
        <v>669</v>
      </c>
      <c r="Y105" s="64" t="s">
        <v>669</v>
      </c>
      <c r="Z105" s="64" t="s">
        <v>669</v>
      </c>
      <c r="AA105" s="64" t="s">
        <v>669</v>
      </c>
      <c r="AB105" s="64" t="s">
        <v>669</v>
      </c>
      <c r="AC105" s="64" t="s">
        <v>669</v>
      </c>
      <c r="AD105" s="64" t="s">
        <v>669</v>
      </c>
      <c r="AE105" s="64" t="s">
        <v>669</v>
      </c>
      <c r="AF105" s="63"/>
      <c r="AG105" s="63" t="s">
        <v>659</v>
      </c>
      <c r="AH105" s="63" t="s">
        <v>659</v>
      </c>
      <c r="AI105" s="63" t="s">
        <v>659</v>
      </c>
      <c r="AJ105" s="63" t="s">
        <v>659</v>
      </c>
      <c r="AK105" s="63" t="s">
        <v>659</v>
      </c>
      <c r="AL105" s="63" t="s">
        <v>659</v>
      </c>
      <c r="AM105" s="63" t="s">
        <v>659</v>
      </c>
      <c r="AN105" s="63" t="s">
        <v>659</v>
      </c>
      <c r="AO105" s="63" t="s">
        <v>659</v>
      </c>
      <c r="AP105" s="63" t="s">
        <v>659</v>
      </c>
      <c r="AQ105" s="63" t="s">
        <v>659</v>
      </c>
      <c r="AR105" s="63" t="s">
        <v>659</v>
      </c>
      <c r="AS105" s="63" t="s">
        <v>659</v>
      </c>
      <c r="AT105" s="63" t="s">
        <v>659</v>
      </c>
      <c r="AU105" s="63" t="s">
        <v>659</v>
      </c>
      <c r="AV105" s="63" t="s">
        <v>659</v>
      </c>
      <c r="AW105" s="63" t="s">
        <v>659</v>
      </c>
      <c r="AX105" s="63" t="s">
        <v>659</v>
      </c>
      <c r="AY105" s="64" t="s">
        <v>659</v>
      </c>
      <c r="AZ105" s="64" t="s">
        <v>659</v>
      </c>
      <c r="BA105" s="64" t="s">
        <v>659</v>
      </c>
      <c r="BB105" s="64" t="s">
        <v>659</v>
      </c>
      <c r="BC105" s="64" t="s">
        <v>659</v>
      </c>
      <c r="BD105" s="64" t="s">
        <v>659</v>
      </c>
      <c r="BE105" s="64" t="s">
        <v>669</v>
      </c>
      <c r="BF105" s="64" t="s">
        <v>669</v>
      </c>
      <c r="BG105" s="64" t="s">
        <v>659</v>
      </c>
      <c r="BH105" s="64" t="s">
        <v>669</v>
      </c>
      <c r="BI105" s="64" t="s">
        <v>669</v>
      </c>
      <c r="BJ105" s="64" t="s">
        <v>669</v>
      </c>
      <c r="BK105" s="64" t="s">
        <v>669</v>
      </c>
      <c r="BL105" s="64" t="s">
        <v>669</v>
      </c>
      <c r="BM105" s="64" t="s">
        <v>669</v>
      </c>
      <c r="BN105" s="64" t="s">
        <v>669</v>
      </c>
      <c r="BO105" s="64" t="s">
        <v>669</v>
      </c>
      <c r="BP105" s="64" t="s">
        <v>669</v>
      </c>
      <c r="BQ105" s="64" t="s">
        <v>669</v>
      </c>
      <c r="BR105" s="64" t="s">
        <v>669</v>
      </c>
      <c r="BS105" s="64" t="s">
        <v>669</v>
      </c>
      <c r="BT105" s="64" t="s">
        <v>669</v>
      </c>
      <c r="BU105" s="64" t="s">
        <v>669</v>
      </c>
      <c r="BV105" s="64" t="s">
        <v>669</v>
      </c>
      <c r="BW105" s="64" t="s">
        <v>659</v>
      </c>
      <c r="BX105" s="64" t="s">
        <v>669</v>
      </c>
      <c r="BY105" s="64" t="s">
        <v>669</v>
      </c>
      <c r="BZ105" s="64" t="s">
        <v>669</v>
      </c>
      <c r="CA105" s="64" t="s">
        <v>669</v>
      </c>
      <c r="CB105" s="64" t="s">
        <v>669</v>
      </c>
      <c r="CC105" s="64"/>
      <c r="CD105" s="64"/>
      <c r="CE105" s="64" t="s">
        <v>669</v>
      </c>
      <c r="CF105" s="64" t="s">
        <v>669</v>
      </c>
      <c r="CG105" s="64" t="s">
        <v>669</v>
      </c>
      <c r="CH105" s="64" t="s">
        <v>669</v>
      </c>
      <c r="CI105" s="64" t="s">
        <v>669</v>
      </c>
      <c r="CJ105" s="64" t="s">
        <v>669</v>
      </c>
      <c r="CK105" s="64" t="s">
        <v>669</v>
      </c>
      <c r="CL105" s="64" t="s">
        <v>669</v>
      </c>
      <c r="CM105" s="64" t="s">
        <v>669</v>
      </c>
      <c r="CN105" s="64" t="s">
        <v>659</v>
      </c>
      <c r="CO105" s="64" t="s">
        <v>669</v>
      </c>
      <c r="CP105" s="64" t="s">
        <v>669</v>
      </c>
      <c r="CQ105" s="64" t="s">
        <v>659</v>
      </c>
      <c r="CR105" s="64" t="s">
        <v>669</v>
      </c>
      <c r="CS105" s="64" t="s">
        <v>669</v>
      </c>
      <c r="CT105" s="64" t="s">
        <v>669</v>
      </c>
      <c r="CU105" s="64" t="s">
        <v>659</v>
      </c>
      <c r="CV105" s="64" t="s">
        <v>659</v>
      </c>
      <c r="CW105" s="64" t="s">
        <v>659</v>
      </c>
      <c r="CX105" s="63" t="s">
        <v>659</v>
      </c>
      <c r="CY105" s="64" t="s">
        <v>669</v>
      </c>
      <c r="CZ105" s="64" t="s">
        <v>669</v>
      </c>
      <c r="DA105" s="64" t="s">
        <v>659</v>
      </c>
      <c r="DB105" s="64"/>
      <c r="DC105" s="64"/>
      <c r="DD105" s="64"/>
      <c r="DE105" s="64"/>
      <c r="DF105" s="64"/>
      <c r="DG105" s="64"/>
      <c r="DH105" s="64"/>
    </row>
    <row r="106" spans="1:112" s="59" customFormat="1">
      <c r="A106" s="57"/>
      <c r="B106" s="57"/>
      <c r="C106" s="77"/>
      <c r="D106" s="134" t="s">
        <v>182</v>
      </c>
      <c r="E106" s="135"/>
      <c r="F106" s="150"/>
      <c r="G106" s="151">
        <v>5.4</v>
      </c>
      <c r="H106" s="137" t="s">
        <v>181</v>
      </c>
      <c r="I106" s="57"/>
      <c r="J106" s="57"/>
      <c r="K106" s="353" t="s">
        <v>1089</v>
      </c>
      <c r="L106" s="67" t="s">
        <v>227</v>
      </c>
      <c r="M106" s="63" t="s">
        <v>659</v>
      </c>
      <c r="N106" s="63" t="s">
        <v>659</v>
      </c>
      <c r="O106" s="63" t="s">
        <v>659</v>
      </c>
      <c r="P106" s="63" t="s">
        <v>659</v>
      </c>
      <c r="Q106" s="64" t="s">
        <v>659</v>
      </c>
      <c r="R106" s="64" t="s">
        <v>659</v>
      </c>
      <c r="S106" s="64" t="s">
        <v>659</v>
      </c>
      <c r="T106" s="64" t="s">
        <v>659</v>
      </c>
      <c r="U106" s="64" t="s">
        <v>659</v>
      </c>
      <c r="V106" s="64" t="s">
        <v>659</v>
      </c>
      <c r="W106" s="64" t="s">
        <v>659</v>
      </c>
      <c r="X106" s="64" t="s">
        <v>659</v>
      </c>
      <c r="Y106" s="64" t="s">
        <v>659</v>
      </c>
      <c r="Z106" s="64" t="s">
        <v>659</v>
      </c>
      <c r="AA106" s="64" t="s">
        <v>659</v>
      </c>
      <c r="AB106" s="64" t="s">
        <v>659</v>
      </c>
      <c r="AC106" s="64" t="s">
        <v>659</v>
      </c>
      <c r="AD106" s="64" t="s">
        <v>659</v>
      </c>
      <c r="AE106" s="64"/>
      <c r="AF106" s="63"/>
      <c r="AG106" s="63" t="s">
        <v>659</v>
      </c>
      <c r="AH106" s="63" t="s">
        <v>659</v>
      </c>
      <c r="AI106" s="63" t="s">
        <v>659</v>
      </c>
      <c r="AJ106" s="63" t="s">
        <v>659</v>
      </c>
      <c r="AK106" s="63" t="s">
        <v>659</v>
      </c>
      <c r="AL106" s="63" t="s">
        <v>659</v>
      </c>
      <c r="AM106" s="63" t="s">
        <v>659</v>
      </c>
      <c r="AN106" s="63" t="s">
        <v>659</v>
      </c>
      <c r="AO106" s="63" t="s">
        <v>659</v>
      </c>
      <c r="AP106" s="63" t="s">
        <v>659</v>
      </c>
      <c r="AQ106" s="63" t="s">
        <v>659</v>
      </c>
      <c r="AR106" s="63" t="s">
        <v>659</v>
      </c>
      <c r="AS106" s="63" t="s">
        <v>659</v>
      </c>
      <c r="AT106" s="63" t="s">
        <v>659</v>
      </c>
      <c r="AU106" s="63" t="s">
        <v>659</v>
      </c>
      <c r="AV106" s="63" t="s">
        <v>659</v>
      </c>
      <c r="AW106" s="63" t="s">
        <v>659</v>
      </c>
      <c r="AX106" s="63" t="s">
        <v>659</v>
      </c>
      <c r="AY106" s="64" t="s">
        <v>659</v>
      </c>
      <c r="AZ106" s="64" t="s">
        <v>659</v>
      </c>
      <c r="BA106" s="64" t="s">
        <v>659</v>
      </c>
      <c r="BB106" s="64" t="s">
        <v>659</v>
      </c>
      <c r="BC106" s="64" t="s">
        <v>659</v>
      </c>
      <c r="BD106" s="64" t="s">
        <v>659</v>
      </c>
      <c r="BE106" s="64" t="s">
        <v>659</v>
      </c>
      <c r="BF106" s="64" t="s">
        <v>659</v>
      </c>
      <c r="BG106" s="64" t="s">
        <v>659</v>
      </c>
      <c r="BH106" s="64" t="s">
        <v>659</v>
      </c>
      <c r="BI106" s="64" t="s">
        <v>659</v>
      </c>
      <c r="BJ106" s="64" t="s">
        <v>659</v>
      </c>
      <c r="BK106" s="64" t="s">
        <v>659</v>
      </c>
      <c r="BL106" s="64" t="s">
        <v>659</v>
      </c>
      <c r="BM106" s="64" t="s">
        <v>659</v>
      </c>
      <c r="BN106" s="64" t="s">
        <v>659</v>
      </c>
      <c r="BO106" s="64" t="s">
        <v>659</v>
      </c>
      <c r="BP106" s="64" t="s">
        <v>659</v>
      </c>
      <c r="BQ106" s="64" t="s">
        <v>659</v>
      </c>
      <c r="BR106" s="64" t="s">
        <v>659</v>
      </c>
      <c r="BS106" s="64" t="s">
        <v>659</v>
      </c>
      <c r="BT106" s="64" t="s">
        <v>659</v>
      </c>
      <c r="BU106" s="64" t="s">
        <v>659</v>
      </c>
      <c r="BV106" s="64" t="s">
        <v>659</v>
      </c>
      <c r="BW106" s="64" t="s">
        <v>659</v>
      </c>
      <c r="BX106" s="64" t="s">
        <v>659</v>
      </c>
      <c r="BY106" s="64" t="s">
        <v>659</v>
      </c>
      <c r="BZ106" s="64" t="s">
        <v>659</v>
      </c>
      <c r="CA106" s="64" t="s">
        <v>659</v>
      </c>
      <c r="CB106" s="64" t="s">
        <v>659</v>
      </c>
      <c r="CC106" s="64"/>
      <c r="CD106" s="64"/>
      <c r="CE106" s="64" t="s">
        <v>659</v>
      </c>
      <c r="CF106" s="64" t="s">
        <v>659</v>
      </c>
      <c r="CG106" s="64" t="s">
        <v>659</v>
      </c>
      <c r="CH106" s="64" t="s">
        <v>659</v>
      </c>
      <c r="CI106" s="64" t="s">
        <v>659</v>
      </c>
      <c r="CJ106" s="64" t="s">
        <v>659</v>
      </c>
      <c r="CK106" s="64" t="s">
        <v>659</v>
      </c>
      <c r="CL106" s="64"/>
      <c r="CM106" s="64"/>
      <c r="CN106" s="64" t="s">
        <v>659</v>
      </c>
      <c r="CO106" s="64" t="s">
        <v>659</v>
      </c>
      <c r="CP106" s="64"/>
      <c r="CQ106" s="64" t="s">
        <v>659</v>
      </c>
      <c r="CR106" s="64" t="s">
        <v>659</v>
      </c>
      <c r="CS106" s="64" t="s">
        <v>659</v>
      </c>
      <c r="CT106" s="64" t="s">
        <v>659</v>
      </c>
      <c r="CU106" s="64" t="s">
        <v>659</v>
      </c>
      <c r="CV106" s="64" t="s">
        <v>659</v>
      </c>
      <c r="CW106" s="64" t="s">
        <v>659</v>
      </c>
      <c r="CX106" s="63" t="s">
        <v>659</v>
      </c>
      <c r="CY106" s="64" t="s">
        <v>659</v>
      </c>
      <c r="CZ106" s="64" t="s">
        <v>659</v>
      </c>
      <c r="DA106" s="64" t="s">
        <v>659</v>
      </c>
      <c r="DB106" s="64"/>
      <c r="DC106" s="64"/>
      <c r="DD106" s="64"/>
      <c r="DE106" s="64"/>
      <c r="DF106" s="64"/>
      <c r="DG106" s="64"/>
      <c r="DH106" s="64"/>
    </row>
    <row r="107" spans="1:112" s="59" customFormat="1">
      <c r="A107" s="57"/>
      <c r="B107" s="57"/>
      <c r="C107" s="77"/>
      <c r="D107" s="134" t="s">
        <v>183</v>
      </c>
      <c r="E107" s="135"/>
      <c r="F107" s="135"/>
      <c r="G107" s="151">
        <v>4.2</v>
      </c>
      <c r="H107" s="137" t="s">
        <v>181</v>
      </c>
      <c r="I107" s="57"/>
      <c r="J107" s="57"/>
      <c r="K107" s="353" t="s">
        <v>1090</v>
      </c>
      <c r="L107" s="67" t="s">
        <v>228</v>
      </c>
      <c r="M107" s="63">
        <v>2</v>
      </c>
      <c r="N107" s="63">
        <v>2</v>
      </c>
      <c r="O107" s="63">
        <v>2</v>
      </c>
      <c r="P107" s="63" t="s">
        <v>659</v>
      </c>
      <c r="Q107" s="64" t="s">
        <v>659</v>
      </c>
      <c r="R107" s="64" t="s">
        <v>659</v>
      </c>
      <c r="S107" s="64" t="s">
        <v>659</v>
      </c>
      <c r="T107" s="64" t="s">
        <v>659</v>
      </c>
      <c r="U107" s="64">
        <v>0.3</v>
      </c>
      <c r="V107" s="64">
        <v>0.3</v>
      </c>
      <c r="W107" s="64">
        <v>0.3</v>
      </c>
      <c r="X107" s="64">
        <v>0.3</v>
      </c>
      <c r="Y107" s="64">
        <v>0.3</v>
      </c>
      <c r="Z107" s="64">
        <v>0.3</v>
      </c>
      <c r="AA107" s="64">
        <v>0.3</v>
      </c>
      <c r="AB107" s="64">
        <v>0.3</v>
      </c>
      <c r="AC107" s="64">
        <v>0.3</v>
      </c>
      <c r="AD107" s="64">
        <v>0.3</v>
      </c>
      <c r="AE107" s="64">
        <v>0.3</v>
      </c>
      <c r="AF107" s="63"/>
      <c r="AG107" s="63" t="s">
        <v>659</v>
      </c>
      <c r="AH107" s="63" t="s">
        <v>659</v>
      </c>
      <c r="AI107" s="63" t="s">
        <v>659</v>
      </c>
      <c r="AJ107" s="63" t="s">
        <v>659</v>
      </c>
      <c r="AK107" s="63" t="s">
        <v>659</v>
      </c>
      <c r="AL107" s="63" t="s">
        <v>659</v>
      </c>
      <c r="AM107" s="63" t="s">
        <v>659</v>
      </c>
      <c r="AN107" s="63" t="s">
        <v>659</v>
      </c>
      <c r="AO107" s="63" t="s">
        <v>659</v>
      </c>
      <c r="AP107" s="63" t="s">
        <v>659</v>
      </c>
      <c r="AQ107" s="63" t="s">
        <v>659</v>
      </c>
      <c r="AR107" s="63" t="s">
        <v>659</v>
      </c>
      <c r="AS107" s="63" t="s">
        <v>659</v>
      </c>
      <c r="AT107" s="63" t="s">
        <v>659</v>
      </c>
      <c r="AU107" s="63" t="s">
        <v>659</v>
      </c>
      <c r="AV107" s="63" t="s">
        <v>659</v>
      </c>
      <c r="AW107" s="63" t="s">
        <v>659</v>
      </c>
      <c r="AX107" s="63" t="s">
        <v>659</v>
      </c>
      <c r="AY107" s="64">
        <v>2</v>
      </c>
      <c r="AZ107" s="64">
        <v>2</v>
      </c>
      <c r="BA107" s="64">
        <v>2</v>
      </c>
      <c r="BB107" s="64">
        <v>2</v>
      </c>
      <c r="BC107" s="64">
        <v>2</v>
      </c>
      <c r="BD107" s="64">
        <v>2</v>
      </c>
      <c r="BE107" s="64">
        <v>0.3</v>
      </c>
      <c r="BF107" s="64">
        <v>0.3</v>
      </c>
      <c r="BG107" s="64" t="s">
        <v>659</v>
      </c>
      <c r="BH107" s="64">
        <v>0.3</v>
      </c>
      <c r="BI107" s="64">
        <v>0.3</v>
      </c>
      <c r="BJ107" s="64">
        <v>0.3</v>
      </c>
      <c r="BK107" s="64">
        <v>0.3</v>
      </c>
      <c r="BL107" s="64">
        <v>0.3</v>
      </c>
      <c r="BM107" s="64">
        <v>0.3</v>
      </c>
      <c r="BN107" s="64">
        <v>0.3</v>
      </c>
      <c r="BO107" s="64">
        <v>0.3</v>
      </c>
      <c r="BP107" s="64">
        <v>0.3</v>
      </c>
      <c r="BQ107" s="64">
        <v>0.3</v>
      </c>
      <c r="BR107" s="64">
        <v>0.3</v>
      </c>
      <c r="BS107" s="64">
        <v>0.3</v>
      </c>
      <c r="BT107" s="64">
        <v>0.3</v>
      </c>
      <c r="BU107" s="64">
        <v>0.3</v>
      </c>
      <c r="BV107" s="64">
        <v>0.3</v>
      </c>
      <c r="BW107" s="64" t="s">
        <v>659</v>
      </c>
      <c r="BX107" s="64">
        <v>0.3</v>
      </c>
      <c r="BY107" s="64">
        <v>0.3</v>
      </c>
      <c r="BZ107" s="64">
        <v>0.3</v>
      </c>
      <c r="CA107" s="64">
        <v>0.3</v>
      </c>
      <c r="CB107" s="64">
        <v>0.3</v>
      </c>
      <c r="CC107" s="64"/>
      <c r="CD107" s="64"/>
      <c r="CE107" s="64">
        <v>0.3</v>
      </c>
      <c r="CF107" s="64">
        <v>0.3</v>
      </c>
      <c r="CG107" s="64">
        <v>0.3</v>
      </c>
      <c r="CH107" s="64">
        <v>0.3</v>
      </c>
      <c r="CI107" s="64">
        <v>0.3</v>
      </c>
      <c r="CJ107" s="64">
        <v>0.3</v>
      </c>
      <c r="CK107" s="64">
        <v>0.3</v>
      </c>
      <c r="CL107" s="64">
        <v>0.3</v>
      </c>
      <c r="CM107" s="64">
        <v>0.3</v>
      </c>
      <c r="CN107" s="64" t="s">
        <v>659</v>
      </c>
      <c r="CO107" s="64">
        <v>0.3</v>
      </c>
      <c r="CP107" s="64">
        <v>0.3</v>
      </c>
      <c r="CQ107" s="64">
        <v>2</v>
      </c>
      <c r="CR107" s="64">
        <v>0.3</v>
      </c>
      <c r="CS107" s="64">
        <v>0.3</v>
      </c>
      <c r="CT107" s="64">
        <v>0.3</v>
      </c>
      <c r="CU107" s="64" t="s">
        <v>659</v>
      </c>
      <c r="CV107" s="64" t="s">
        <v>659</v>
      </c>
      <c r="CW107" s="64" t="s">
        <v>659</v>
      </c>
      <c r="CX107" s="63" t="s">
        <v>659</v>
      </c>
      <c r="CY107" s="64">
        <v>0.3</v>
      </c>
      <c r="CZ107" s="64">
        <v>0.3</v>
      </c>
      <c r="DA107" s="64">
        <v>2</v>
      </c>
      <c r="DB107" s="64"/>
      <c r="DC107" s="64"/>
      <c r="DD107" s="64"/>
      <c r="DE107" s="64"/>
      <c r="DF107" s="64"/>
      <c r="DG107" s="64"/>
      <c r="DH107" s="64"/>
    </row>
    <row r="108" spans="1:112" s="59" customFormat="1">
      <c r="A108" s="57"/>
      <c r="B108" s="57"/>
      <c r="C108" s="77"/>
      <c r="D108" s="152" t="s">
        <v>184</v>
      </c>
      <c r="E108" s="153"/>
      <c r="F108" s="153"/>
      <c r="G108" s="154">
        <v>4.0000000000000001E-3</v>
      </c>
      <c r="H108" s="155" t="s">
        <v>185</v>
      </c>
      <c r="I108" s="57"/>
      <c r="J108" s="57"/>
      <c r="K108" s="353" t="s">
        <v>1091</v>
      </c>
      <c r="L108" s="67" t="s">
        <v>229</v>
      </c>
      <c r="M108" s="63">
        <v>4</v>
      </c>
      <c r="N108" s="63">
        <v>4</v>
      </c>
      <c r="O108" s="63">
        <v>4</v>
      </c>
      <c r="P108" s="63" t="s">
        <v>659</v>
      </c>
      <c r="Q108" s="64" t="s">
        <v>659</v>
      </c>
      <c r="R108" s="64" t="s">
        <v>659</v>
      </c>
      <c r="S108" s="64" t="s">
        <v>659</v>
      </c>
      <c r="T108" s="64" t="s">
        <v>659</v>
      </c>
      <c r="U108" s="64">
        <v>0.1</v>
      </c>
      <c r="V108" s="64">
        <v>0.1</v>
      </c>
      <c r="W108" s="64">
        <v>0.1</v>
      </c>
      <c r="X108" s="64">
        <v>0.1</v>
      </c>
      <c r="Y108" s="64">
        <v>0.1</v>
      </c>
      <c r="Z108" s="64">
        <v>0.1</v>
      </c>
      <c r="AA108" s="64">
        <v>0.1</v>
      </c>
      <c r="AB108" s="64">
        <v>0.1</v>
      </c>
      <c r="AC108" s="64">
        <v>0.1</v>
      </c>
      <c r="AD108" s="64">
        <v>0.1</v>
      </c>
      <c r="AE108" s="64">
        <v>0.1</v>
      </c>
      <c r="AF108" s="63"/>
      <c r="AG108" s="63" t="s">
        <v>659</v>
      </c>
      <c r="AH108" s="63" t="s">
        <v>659</v>
      </c>
      <c r="AI108" s="63" t="s">
        <v>659</v>
      </c>
      <c r="AJ108" s="63" t="s">
        <v>659</v>
      </c>
      <c r="AK108" s="63" t="s">
        <v>659</v>
      </c>
      <c r="AL108" s="63" t="s">
        <v>659</v>
      </c>
      <c r="AM108" s="63" t="s">
        <v>659</v>
      </c>
      <c r="AN108" s="63" t="s">
        <v>659</v>
      </c>
      <c r="AO108" s="63" t="s">
        <v>659</v>
      </c>
      <c r="AP108" s="63" t="s">
        <v>659</v>
      </c>
      <c r="AQ108" s="63" t="s">
        <v>659</v>
      </c>
      <c r="AR108" s="63" t="s">
        <v>659</v>
      </c>
      <c r="AS108" s="63" t="s">
        <v>659</v>
      </c>
      <c r="AT108" s="63" t="s">
        <v>659</v>
      </c>
      <c r="AU108" s="63" t="s">
        <v>659</v>
      </c>
      <c r="AV108" s="63" t="s">
        <v>659</v>
      </c>
      <c r="AW108" s="63" t="s">
        <v>659</v>
      </c>
      <c r="AX108" s="63" t="s">
        <v>659</v>
      </c>
      <c r="AY108" s="64">
        <v>4</v>
      </c>
      <c r="AZ108" s="64">
        <v>4</v>
      </c>
      <c r="BA108" s="64">
        <v>4</v>
      </c>
      <c r="BB108" s="64">
        <v>4</v>
      </c>
      <c r="BC108" s="64">
        <v>4</v>
      </c>
      <c r="BD108" s="64">
        <v>4</v>
      </c>
      <c r="BE108" s="64">
        <v>0.1</v>
      </c>
      <c r="BF108" s="64">
        <v>0.1</v>
      </c>
      <c r="BG108" s="64" t="s">
        <v>659</v>
      </c>
      <c r="BH108" s="64">
        <v>0.1</v>
      </c>
      <c r="BI108" s="64">
        <v>0.1</v>
      </c>
      <c r="BJ108" s="64">
        <v>0.1</v>
      </c>
      <c r="BK108" s="64">
        <v>0.1</v>
      </c>
      <c r="BL108" s="64">
        <v>0.1</v>
      </c>
      <c r="BM108" s="64">
        <v>0.1</v>
      </c>
      <c r="BN108" s="64">
        <v>0.1</v>
      </c>
      <c r="BO108" s="64">
        <v>0.1</v>
      </c>
      <c r="BP108" s="64">
        <v>0.1</v>
      </c>
      <c r="BQ108" s="64">
        <v>0.1</v>
      </c>
      <c r="BR108" s="64">
        <v>0.1</v>
      </c>
      <c r="BS108" s="64">
        <v>0.1</v>
      </c>
      <c r="BT108" s="64">
        <v>0.1</v>
      </c>
      <c r="BU108" s="64">
        <v>0.1</v>
      </c>
      <c r="BV108" s="64">
        <v>0.1</v>
      </c>
      <c r="BW108" s="64" t="s">
        <v>659</v>
      </c>
      <c r="BX108" s="64">
        <v>0.1</v>
      </c>
      <c r="BY108" s="64">
        <v>0.1</v>
      </c>
      <c r="BZ108" s="64">
        <v>0.1</v>
      </c>
      <c r="CA108" s="64">
        <v>0.1</v>
      </c>
      <c r="CB108" s="64">
        <v>0.1</v>
      </c>
      <c r="CC108" s="64"/>
      <c r="CD108" s="64"/>
      <c r="CE108" s="64">
        <v>0.1</v>
      </c>
      <c r="CF108" s="64">
        <v>0.1</v>
      </c>
      <c r="CG108" s="64">
        <v>0.1</v>
      </c>
      <c r="CH108" s="64">
        <v>0.1</v>
      </c>
      <c r="CI108" s="64">
        <v>0.1</v>
      </c>
      <c r="CJ108" s="64">
        <v>0.1</v>
      </c>
      <c r="CK108" s="64">
        <v>0.1</v>
      </c>
      <c r="CL108" s="64">
        <v>0.1</v>
      </c>
      <c r="CM108" s="64">
        <v>0.1</v>
      </c>
      <c r="CN108" s="64" t="s">
        <v>659</v>
      </c>
      <c r="CO108" s="64">
        <v>0.1</v>
      </c>
      <c r="CP108" s="64">
        <v>0.1</v>
      </c>
      <c r="CQ108" s="64">
        <v>4</v>
      </c>
      <c r="CR108" s="64">
        <v>0.1</v>
      </c>
      <c r="CS108" s="64">
        <v>0.1</v>
      </c>
      <c r="CT108" s="64">
        <v>0.1</v>
      </c>
      <c r="CU108" s="64" t="s">
        <v>659</v>
      </c>
      <c r="CV108" s="64" t="s">
        <v>659</v>
      </c>
      <c r="CW108" s="64" t="s">
        <v>659</v>
      </c>
      <c r="CX108" s="63" t="s">
        <v>659</v>
      </c>
      <c r="CY108" s="64">
        <v>0.1</v>
      </c>
      <c r="CZ108" s="64">
        <v>0.1</v>
      </c>
      <c r="DA108" s="64">
        <v>4</v>
      </c>
      <c r="DB108" s="64"/>
      <c r="DC108" s="64"/>
      <c r="DD108" s="64"/>
      <c r="DE108" s="64"/>
      <c r="DF108" s="64"/>
      <c r="DG108" s="64"/>
      <c r="DH108" s="64"/>
    </row>
    <row r="109" spans="1:112" s="59" customFormat="1">
      <c r="A109" s="57"/>
      <c r="B109" s="57"/>
      <c r="C109" s="77"/>
      <c r="D109" s="152"/>
      <c r="E109" s="153"/>
      <c r="F109" s="153"/>
      <c r="G109" s="154"/>
      <c r="H109" s="155"/>
      <c r="I109" s="57"/>
      <c r="J109" s="57"/>
      <c r="K109" s="353" t="s">
        <v>1092</v>
      </c>
      <c r="L109" s="67" t="s">
        <v>230</v>
      </c>
      <c r="M109" s="63">
        <v>4</v>
      </c>
      <c r="N109" s="63">
        <v>4</v>
      </c>
      <c r="O109" s="63">
        <v>4</v>
      </c>
      <c r="P109" s="63" t="s">
        <v>659</v>
      </c>
      <c r="Q109" s="64" t="s">
        <v>659</v>
      </c>
      <c r="R109" s="64" t="s">
        <v>659</v>
      </c>
      <c r="S109" s="64" t="s">
        <v>659</v>
      </c>
      <c r="T109" s="64" t="s">
        <v>659</v>
      </c>
      <c r="U109" s="64">
        <v>0.2</v>
      </c>
      <c r="V109" s="64">
        <v>0.2</v>
      </c>
      <c r="W109" s="64">
        <v>0.2</v>
      </c>
      <c r="X109" s="64">
        <v>0.2</v>
      </c>
      <c r="Y109" s="64">
        <v>0.2</v>
      </c>
      <c r="Z109" s="64">
        <v>0.2</v>
      </c>
      <c r="AA109" s="64">
        <v>0.2</v>
      </c>
      <c r="AB109" s="64">
        <v>0.2</v>
      </c>
      <c r="AC109" s="64">
        <v>0.2</v>
      </c>
      <c r="AD109" s="64">
        <v>0.2</v>
      </c>
      <c r="AE109" s="64">
        <v>0.2</v>
      </c>
      <c r="AF109" s="63"/>
      <c r="AG109" s="63" t="s">
        <v>659</v>
      </c>
      <c r="AH109" s="63" t="s">
        <v>659</v>
      </c>
      <c r="AI109" s="63" t="s">
        <v>659</v>
      </c>
      <c r="AJ109" s="63" t="s">
        <v>659</v>
      </c>
      <c r="AK109" s="63" t="s">
        <v>659</v>
      </c>
      <c r="AL109" s="63" t="s">
        <v>659</v>
      </c>
      <c r="AM109" s="63" t="s">
        <v>659</v>
      </c>
      <c r="AN109" s="63" t="s">
        <v>659</v>
      </c>
      <c r="AO109" s="63" t="s">
        <v>659</v>
      </c>
      <c r="AP109" s="63" t="s">
        <v>659</v>
      </c>
      <c r="AQ109" s="63" t="s">
        <v>659</v>
      </c>
      <c r="AR109" s="63" t="s">
        <v>659</v>
      </c>
      <c r="AS109" s="63" t="s">
        <v>659</v>
      </c>
      <c r="AT109" s="63" t="s">
        <v>659</v>
      </c>
      <c r="AU109" s="63" t="s">
        <v>659</v>
      </c>
      <c r="AV109" s="63" t="s">
        <v>659</v>
      </c>
      <c r="AW109" s="63" t="s">
        <v>659</v>
      </c>
      <c r="AX109" s="63" t="s">
        <v>659</v>
      </c>
      <c r="AY109" s="64">
        <v>4</v>
      </c>
      <c r="AZ109" s="64">
        <v>4</v>
      </c>
      <c r="BA109" s="64">
        <v>4</v>
      </c>
      <c r="BB109" s="64">
        <v>4</v>
      </c>
      <c r="BC109" s="64">
        <v>4</v>
      </c>
      <c r="BD109" s="64">
        <v>4</v>
      </c>
      <c r="BE109" s="64">
        <v>0.2</v>
      </c>
      <c r="BF109" s="64">
        <v>0.2</v>
      </c>
      <c r="BG109" s="64" t="s">
        <v>659</v>
      </c>
      <c r="BH109" s="64">
        <v>0.2</v>
      </c>
      <c r="BI109" s="64">
        <v>0.2</v>
      </c>
      <c r="BJ109" s="64">
        <v>0.2</v>
      </c>
      <c r="BK109" s="64">
        <v>0.2</v>
      </c>
      <c r="BL109" s="64">
        <v>0.2</v>
      </c>
      <c r="BM109" s="64">
        <v>0.2</v>
      </c>
      <c r="BN109" s="64">
        <v>0.2</v>
      </c>
      <c r="BO109" s="64">
        <v>0.2</v>
      </c>
      <c r="BP109" s="64">
        <v>0.2</v>
      </c>
      <c r="BQ109" s="64">
        <v>0.2</v>
      </c>
      <c r="BR109" s="64">
        <v>0.2</v>
      </c>
      <c r="BS109" s="64">
        <v>0.2</v>
      </c>
      <c r="BT109" s="64">
        <v>0.2</v>
      </c>
      <c r="BU109" s="64">
        <v>0.2</v>
      </c>
      <c r="BV109" s="64">
        <v>0.2</v>
      </c>
      <c r="BW109" s="64" t="s">
        <v>659</v>
      </c>
      <c r="BX109" s="64">
        <v>0.2</v>
      </c>
      <c r="BY109" s="64">
        <v>0.2</v>
      </c>
      <c r="BZ109" s="64">
        <v>0.2</v>
      </c>
      <c r="CA109" s="64">
        <v>0.2</v>
      </c>
      <c r="CB109" s="64">
        <v>0.2</v>
      </c>
      <c r="CC109" s="64"/>
      <c r="CD109" s="64"/>
      <c r="CE109" s="64">
        <v>0.2</v>
      </c>
      <c r="CF109" s="64">
        <v>0.2</v>
      </c>
      <c r="CG109" s="64">
        <v>0.2</v>
      </c>
      <c r="CH109" s="64">
        <v>0.2</v>
      </c>
      <c r="CI109" s="64">
        <v>0.2</v>
      </c>
      <c r="CJ109" s="64">
        <v>0.2</v>
      </c>
      <c r="CK109" s="64">
        <v>0.2</v>
      </c>
      <c r="CL109" s="64">
        <v>0.2</v>
      </c>
      <c r="CM109" s="64">
        <v>0.2</v>
      </c>
      <c r="CN109" s="64" t="s">
        <v>659</v>
      </c>
      <c r="CO109" s="64">
        <v>0.2</v>
      </c>
      <c r="CP109" s="64">
        <v>0.2</v>
      </c>
      <c r="CQ109" s="64">
        <v>4</v>
      </c>
      <c r="CR109" s="64">
        <v>0.2</v>
      </c>
      <c r="CS109" s="64">
        <v>0.2</v>
      </c>
      <c r="CT109" s="64">
        <v>0.2</v>
      </c>
      <c r="CU109" s="64" t="s">
        <v>659</v>
      </c>
      <c r="CV109" s="64" t="s">
        <v>659</v>
      </c>
      <c r="CW109" s="64" t="s">
        <v>659</v>
      </c>
      <c r="CX109" s="63" t="s">
        <v>659</v>
      </c>
      <c r="CY109" s="64">
        <v>0.2</v>
      </c>
      <c r="CZ109" s="64">
        <v>0.2</v>
      </c>
      <c r="DA109" s="64">
        <v>4</v>
      </c>
      <c r="DB109" s="64"/>
      <c r="DC109" s="64"/>
      <c r="DD109" s="64"/>
      <c r="DE109" s="64"/>
      <c r="DF109" s="64"/>
      <c r="DG109" s="64"/>
      <c r="DH109" s="64"/>
    </row>
    <row r="110" spans="1:112" s="59" customFormat="1" ht="12.75" thickBot="1">
      <c r="A110" s="57"/>
      <c r="B110" s="57"/>
      <c r="C110" s="77"/>
      <c r="D110" s="156"/>
      <c r="E110" s="157"/>
      <c r="F110" s="157"/>
      <c r="G110" s="158"/>
      <c r="H110" s="159"/>
      <c r="I110" s="57"/>
      <c r="J110" s="57"/>
      <c r="K110" s="353" t="s">
        <v>1093</v>
      </c>
      <c r="L110" s="67" t="s">
        <v>231</v>
      </c>
      <c r="M110" s="63" t="s">
        <v>659</v>
      </c>
      <c r="N110" s="63" t="s">
        <v>659</v>
      </c>
      <c r="O110" s="63" t="s">
        <v>659</v>
      </c>
      <c r="P110" s="63" t="s">
        <v>659</v>
      </c>
      <c r="Q110" s="64" t="s">
        <v>659</v>
      </c>
      <c r="R110" s="64" t="s">
        <v>659</v>
      </c>
      <c r="S110" s="64" t="s">
        <v>659</v>
      </c>
      <c r="T110" s="64" t="s">
        <v>659</v>
      </c>
      <c r="U110" s="64">
        <v>5</v>
      </c>
      <c r="V110" s="64">
        <v>5</v>
      </c>
      <c r="W110" s="64">
        <v>5</v>
      </c>
      <c r="X110" s="64">
        <v>5</v>
      </c>
      <c r="Y110" s="64">
        <v>5</v>
      </c>
      <c r="Z110" s="64">
        <v>5</v>
      </c>
      <c r="AA110" s="64">
        <v>5</v>
      </c>
      <c r="AB110" s="64">
        <v>5</v>
      </c>
      <c r="AC110" s="64">
        <v>5</v>
      </c>
      <c r="AD110" s="64">
        <v>5</v>
      </c>
      <c r="AE110" s="64">
        <v>5</v>
      </c>
      <c r="AF110" s="63"/>
      <c r="AG110" s="63" t="s">
        <v>659</v>
      </c>
      <c r="AH110" s="63" t="s">
        <v>659</v>
      </c>
      <c r="AI110" s="63" t="s">
        <v>659</v>
      </c>
      <c r="AJ110" s="63" t="s">
        <v>659</v>
      </c>
      <c r="AK110" s="63" t="s">
        <v>659</v>
      </c>
      <c r="AL110" s="63" t="s">
        <v>659</v>
      </c>
      <c r="AM110" s="63" t="s">
        <v>659</v>
      </c>
      <c r="AN110" s="63" t="s">
        <v>659</v>
      </c>
      <c r="AO110" s="63" t="s">
        <v>659</v>
      </c>
      <c r="AP110" s="63" t="s">
        <v>659</v>
      </c>
      <c r="AQ110" s="63" t="s">
        <v>659</v>
      </c>
      <c r="AR110" s="63" t="s">
        <v>659</v>
      </c>
      <c r="AS110" s="63" t="s">
        <v>659</v>
      </c>
      <c r="AT110" s="63" t="s">
        <v>659</v>
      </c>
      <c r="AU110" s="63" t="s">
        <v>659</v>
      </c>
      <c r="AV110" s="63" t="s">
        <v>659</v>
      </c>
      <c r="AW110" s="63" t="s">
        <v>659</v>
      </c>
      <c r="AX110" s="63" t="s">
        <v>659</v>
      </c>
      <c r="AY110" s="64" t="s">
        <v>659</v>
      </c>
      <c r="AZ110" s="64" t="s">
        <v>659</v>
      </c>
      <c r="BA110" s="64" t="s">
        <v>659</v>
      </c>
      <c r="BB110" s="64" t="s">
        <v>659</v>
      </c>
      <c r="BC110" s="64" t="s">
        <v>659</v>
      </c>
      <c r="BD110" s="64" t="s">
        <v>659</v>
      </c>
      <c r="BE110" s="64">
        <v>5</v>
      </c>
      <c r="BF110" s="64">
        <v>5</v>
      </c>
      <c r="BG110" s="64" t="s">
        <v>659</v>
      </c>
      <c r="BH110" s="64">
        <v>5</v>
      </c>
      <c r="BI110" s="64">
        <v>5</v>
      </c>
      <c r="BJ110" s="64">
        <v>5</v>
      </c>
      <c r="BK110" s="64">
        <v>5</v>
      </c>
      <c r="BL110" s="64">
        <v>5</v>
      </c>
      <c r="BM110" s="64">
        <v>5</v>
      </c>
      <c r="BN110" s="64">
        <v>5</v>
      </c>
      <c r="BO110" s="64">
        <v>5</v>
      </c>
      <c r="BP110" s="64">
        <v>5</v>
      </c>
      <c r="BQ110" s="64">
        <v>5</v>
      </c>
      <c r="BR110" s="64">
        <v>5</v>
      </c>
      <c r="BS110" s="64">
        <v>5</v>
      </c>
      <c r="BT110" s="64">
        <v>5</v>
      </c>
      <c r="BU110" s="64">
        <v>5</v>
      </c>
      <c r="BV110" s="64">
        <v>5</v>
      </c>
      <c r="BW110" s="64" t="s">
        <v>659</v>
      </c>
      <c r="BX110" s="64">
        <v>5</v>
      </c>
      <c r="BY110" s="64">
        <v>5</v>
      </c>
      <c r="BZ110" s="64">
        <v>5</v>
      </c>
      <c r="CA110" s="64">
        <v>5</v>
      </c>
      <c r="CB110" s="64">
        <v>5</v>
      </c>
      <c r="CC110" s="64"/>
      <c r="CD110" s="64"/>
      <c r="CE110" s="64">
        <v>5</v>
      </c>
      <c r="CF110" s="64">
        <v>5</v>
      </c>
      <c r="CG110" s="64">
        <v>5</v>
      </c>
      <c r="CH110" s="64">
        <v>5</v>
      </c>
      <c r="CI110" s="64">
        <v>5</v>
      </c>
      <c r="CJ110" s="64">
        <v>5</v>
      </c>
      <c r="CK110" s="64">
        <v>5</v>
      </c>
      <c r="CL110" s="64">
        <v>5</v>
      </c>
      <c r="CM110" s="64">
        <v>5</v>
      </c>
      <c r="CN110" s="64" t="s">
        <v>659</v>
      </c>
      <c r="CO110" s="64">
        <v>5</v>
      </c>
      <c r="CP110" s="64">
        <v>5</v>
      </c>
      <c r="CQ110" s="64" t="s">
        <v>659</v>
      </c>
      <c r="CR110" s="64">
        <v>5</v>
      </c>
      <c r="CS110" s="64">
        <v>5</v>
      </c>
      <c r="CT110" s="64">
        <v>5</v>
      </c>
      <c r="CU110" s="64" t="s">
        <v>659</v>
      </c>
      <c r="CV110" s="64" t="s">
        <v>659</v>
      </c>
      <c r="CW110" s="64" t="s">
        <v>659</v>
      </c>
      <c r="CX110" s="63" t="s">
        <v>659</v>
      </c>
      <c r="CY110" s="64">
        <v>5</v>
      </c>
      <c r="CZ110" s="64">
        <v>5</v>
      </c>
      <c r="DA110" s="64" t="s">
        <v>659</v>
      </c>
      <c r="DB110" s="64"/>
      <c r="DC110" s="64"/>
      <c r="DD110" s="64"/>
      <c r="DE110" s="64"/>
      <c r="DF110" s="64"/>
      <c r="DG110" s="64"/>
      <c r="DH110" s="64"/>
    </row>
    <row r="111" spans="1:112" s="59" customFormat="1" ht="12.75" thickTop="1">
      <c r="A111" s="57"/>
      <c r="B111" s="57"/>
      <c r="C111" s="77"/>
      <c r="D111" s="97" t="s">
        <v>186</v>
      </c>
      <c r="E111" s="2"/>
      <c r="F111" s="2"/>
      <c r="G111" s="160">
        <f>SUM(G105:G110)</f>
        <v>10.004</v>
      </c>
      <c r="H111" s="144" t="s">
        <v>176</v>
      </c>
      <c r="I111" s="57"/>
      <c r="J111" s="57"/>
      <c r="K111" s="353" t="s">
        <v>1094</v>
      </c>
      <c r="L111" s="67" t="s">
        <v>232</v>
      </c>
      <c r="M111" s="63" t="s">
        <v>659</v>
      </c>
      <c r="N111" s="63" t="s">
        <v>659</v>
      </c>
      <c r="O111" s="63" t="s">
        <v>659</v>
      </c>
      <c r="P111" s="63" t="s">
        <v>659</v>
      </c>
      <c r="Q111" s="64" t="s">
        <v>659</v>
      </c>
      <c r="R111" s="64" t="s">
        <v>659</v>
      </c>
      <c r="S111" s="64" t="s">
        <v>659</v>
      </c>
      <c r="T111" s="64" t="s">
        <v>659</v>
      </c>
      <c r="U111" s="64">
        <v>5</v>
      </c>
      <c r="V111" s="64">
        <v>5</v>
      </c>
      <c r="W111" s="64">
        <v>5</v>
      </c>
      <c r="X111" s="64">
        <v>5</v>
      </c>
      <c r="Y111" s="64">
        <v>5</v>
      </c>
      <c r="Z111" s="64">
        <v>5</v>
      </c>
      <c r="AA111" s="64">
        <v>5</v>
      </c>
      <c r="AB111" s="64">
        <v>5</v>
      </c>
      <c r="AC111" s="64">
        <v>5</v>
      </c>
      <c r="AD111" s="64">
        <v>5</v>
      </c>
      <c r="AE111" s="64">
        <v>5</v>
      </c>
      <c r="AF111" s="63"/>
      <c r="AG111" s="63" t="s">
        <v>659</v>
      </c>
      <c r="AH111" s="63" t="s">
        <v>659</v>
      </c>
      <c r="AI111" s="63" t="s">
        <v>659</v>
      </c>
      <c r="AJ111" s="63" t="s">
        <v>659</v>
      </c>
      <c r="AK111" s="63" t="s">
        <v>659</v>
      </c>
      <c r="AL111" s="63" t="s">
        <v>659</v>
      </c>
      <c r="AM111" s="63" t="s">
        <v>659</v>
      </c>
      <c r="AN111" s="63" t="s">
        <v>659</v>
      </c>
      <c r="AO111" s="63" t="s">
        <v>659</v>
      </c>
      <c r="AP111" s="63" t="s">
        <v>659</v>
      </c>
      <c r="AQ111" s="63" t="s">
        <v>659</v>
      </c>
      <c r="AR111" s="63" t="s">
        <v>659</v>
      </c>
      <c r="AS111" s="63" t="s">
        <v>659</v>
      </c>
      <c r="AT111" s="63" t="s">
        <v>659</v>
      </c>
      <c r="AU111" s="63" t="s">
        <v>659</v>
      </c>
      <c r="AV111" s="63" t="s">
        <v>659</v>
      </c>
      <c r="AW111" s="63" t="s">
        <v>659</v>
      </c>
      <c r="AX111" s="63" t="s">
        <v>659</v>
      </c>
      <c r="AY111" s="64" t="s">
        <v>659</v>
      </c>
      <c r="AZ111" s="64" t="s">
        <v>659</v>
      </c>
      <c r="BA111" s="64" t="s">
        <v>659</v>
      </c>
      <c r="BB111" s="64" t="s">
        <v>659</v>
      </c>
      <c r="BC111" s="64" t="s">
        <v>659</v>
      </c>
      <c r="BD111" s="64" t="s">
        <v>659</v>
      </c>
      <c r="BE111" s="64">
        <v>5</v>
      </c>
      <c r="BF111" s="64">
        <v>5</v>
      </c>
      <c r="BG111" s="64" t="s">
        <v>659</v>
      </c>
      <c r="BH111" s="64">
        <v>5</v>
      </c>
      <c r="BI111" s="64">
        <v>5</v>
      </c>
      <c r="BJ111" s="64">
        <v>5</v>
      </c>
      <c r="BK111" s="64">
        <v>5</v>
      </c>
      <c r="BL111" s="64">
        <v>5</v>
      </c>
      <c r="BM111" s="64">
        <v>5</v>
      </c>
      <c r="BN111" s="64">
        <v>5</v>
      </c>
      <c r="BO111" s="64">
        <v>5</v>
      </c>
      <c r="BP111" s="64">
        <v>5</v>
      </c>
      <c r="BQ111" s="64">
        <v>5</v>
      </c>
      <c r="BR111" s="64">
        <v>5</v>
      </c>
      <c r="BS111" s="64">
        <v>5</v>
      </c>
      <c r="BT111" s="64">
        <v>5</v>
      </c>
      <c r="BU111" s="64">
        <v>5</v>
      </c>
      <c r="BV111" s="64">
        <v>5</v>
      </c>
      <c r="BW111" s="64" t="s">
        <v>659</v>
      </c>
      <c r="BX111" s="64">
        <v>5</v>
      </c>
      <c r="BY111" s="64">
        <v>5</v>
      </c>
      <c r="BZ111" s="64">
        <v>5</v>
      </c>
      <c r="CA111" s="64">
        <v>5</v>
      </c>
      <c r="CB111" s="64">
        <v>5</v>
      </c>
      <c r="CC111" s="64"/>
      <c r="CD111" s="64"/>
      <c r="CE111" s="64">
        <v>5</v>
      </c>
      <c r="CF111" s="64">
        <v>5</v>
      </c>
      <c r="CG111" s="64">
        <v>5</v>
      </c>
      <c r="CH111" s="64">
        <v>5</v>
      </c>
      <c r="CI111" s="64">
        <v>5</v>
      </c>
      <c r="CJ111" s="64">
        <v>5</v>
      </c>
      <c r="CK111" s="64">
        <v>5</v>
      </c>
      <c r="CL111" s="64">
        <v>5</v>
      </c>
      <c r="CM111" s="64">
        <v>5</v>
      </c>
      <c r="CN111" s="64" t="s">
        <v>659</v>
      </c>
      <c r="CO111" s="64">
        <v>5</v>
      </c>
      <c r="CP111" s="64">
        <v>5</v>
      </c>
      <c r="CQ111" s="64" t="s">
        <v>659</v>
      </c>
      <c r="CR111" s="64">
        <v>5</v>
      </c>
      <c r="CS111" s="64">
        <v>5</v>
      </c>
      <c r="CT111" s="64">
        <v>5</v>
      </c>
      <c r="CU111" s="64" t="s">
        <v>659</v>
      </c>
      <c r="CV111" s="64" t="s">
        <v>659</v>
      </c>
      <c r="CW111" s="64" t="s">
        <v>659</v>
      </c>
      <c r="CX111" s="63" t="s">
        <v>659</v>
      </c>
      <c r="CY111" s="64">
        <v>5</v>
      </c>
      <c r="CZ111" s="64">
        <v>5</v>
      </c>
      <c r="DA111" s="64" t="s">
        <v>659</v>
      </c>
      <c r="DB111" s="64"/>
      <c r="DC111" s="64"/>
      <c r="DD111" s="64"/>
      <c r="DE111" s="64"/>
      <c r="DF111" s="64"/>
      <c r="DG111" s="64"/>
      <c r="DH111" s="64"/>
    </row>
    <row r="112" spans="1:112" s="59" customFormat="1">
      <c r="A112" s="57"/>
      <c r="B112" s="57"/>
      <c r="C112" s="77"/>
      <c r="D112" s="97" t="s">
        <v>187</v>
      </c>
      <c r="E112" s="2"/>
      <c r="F112" s="2"/>
      <c r="G112" s="2"/>
      <c r="H112" s="144"/>
      <c r="I112" s="57"/>
      <c r="J112" s="57"/>
      <c r="K112" s="353" t="s">
        <v>1095</v>
      </c>
      <c r="L112" s="67" t="s">
        <v>233</v>
      </c>
      <c r="M112" s="63" t="s">
        <v>659</v>
      </c>
      <c r="N112" s="63" t="s">
        <v>659</v>
      </c>
      <c r="O112" s="63" t="s">
        <v>659</v>
      </c>
      <c r="P112" s="63" t="s">
        <v>659</v>
      </c>
      <c r="Q112" s="64" t="s">
        <v>659</v>
      </c>
      <c r="R112" s="64" t="s">
        <v>659</v>
      </c>
      <c r="S112" s="64" t="s">
        <v>659</v>
      </c>
      <c r="T112" s="64" t="s">
        <v>659</v>
      </c>
      <c r="U112" s="70" t="s">
        <v>659</v>
      </c>
      <c r="V112" s="70" t="s">
        <v>659</v>
      </c>
      <c r="W112" s="70" t="s">
        <v>659</v>
      </c>
      <c r="X112" s="70" t="s">
        <v>659</v>
      </c>
      <c r="Y112" s="70" t="s">
        <v>659</v>
      </c>
      <c r="Z112" s="70" t="s">
        <v>659</v>
      </c>
      <c r="AA112" s="70" t="s">
        <v>659</v>
      </c>
      <c r="AB112" s="70" t="s">
        <v>659</v>
      </c>
      <c r="AC112" s="70" t="s">
        <v>659</v>
      </c>
      <c r="AD112" s="70" t="s">
        <v>659</v>
      </c>
      <c r="AE112" s="64"/>
      <c r="AF112" s="63"/>
      <c r="AG112" s="63" t="s">
        <v>659</v>
      </c>
      <c r="AH112" s="63" t="s">
        <v>659</v>
      </c>
      <c r="AI112" s="63" t="s">
        <v>659</v>
      </c>
      <c r="AJ112" s="63" t="s">
        <v>659</v>
      </c>
      <c r="AK112" s="63" t="s">
        <v>659</v>
      </c>
      <c r="AL112" s="63" t="s">
        <v>659</v>
      </c>
      <c r="AM112" s="63" t="s">
        <v>659</v>
      </c>
      <c r="AN112" s="63" t="s">
        <v>659</v>
      </c>
      <c r="AO112" s="63" t="s">
        <v>659</v>
      </c>
      <c r="AP112" s="63" t="s">
        <v>659</v>
      </c>
      <c r="AQ112" s="63" t="s">
        <v>659</v>
      </c>
      <c r="AR112" s="63" t="s">
        <v>659</v>
      </c>
      <c r="AS112" s="63" t="s">
        <v>659</v>
      </c>
      <c r="AT112" s="63" t="s">
        <v>659</v>
      </c>
      <c r="AU112" s="63" t="s">
        <v>659</v>
      </c>
      <c r="AV112" s="63" t="s">
        <v>659</v>
      </c>
      <c r="AW112" s="63" t="s">
        <v>659</v>
      </c>
      <c r="AX112" s="63" t="s">
        <v>659</v>
      </c>
      <c r="AY112" s="64" t="s">
        <v>659</v>
      </c>
      <c r="AZ112" s="64" t="s">
        <v>659</v>
      </c>
      <c r="BA112" s="64" t="s">
        <v>659</v>
      </c>
      <c r="BB112" s="64" t="s">
        <v>659</v>
      </c>
      <c r="BC112" s="64" t="s">
        <v>659</v>
      </c>
      <c r="BD112" s="64" t="s">
        <v>659</v>
      </c>
      <c r="BE112" s="70" t="s">
        <v>659</v>
      </c>
      <c r="BF112" s="70" t="s">
        <v>659</v>
      </c>
      <c r="BG112" s="64" t="s">
        <v>659</v>
      </c>
      <c r="BH112" s="70" t="s">
        <v>659</v>
      </c>
      <c r="BI112" s="70" t="s">
        <v>659</v>
      </c>
      <c r="BJ112" s="70" t="s">
        <v>659</v>
      </c>
      <c r="BK112" s="70" t="s">
        <v>659</v>
      </c>
      <c r="BL112" s="70" t="s">
        <v>659</v>
      </c>
      <c r="BM112" s="70" t="s">
        <v>659</v>
      </c>
      <c r="BN112" s="70" t="s">
        <v>659</v>
      </c>
      <c r="BO112" s="70" t="s">
        <v>659</v>
      </c>
      <c r="BP112" s="70" t="s">
        <v>659</v>
      </c>
      <c r="BQ112" s="70" t="s">
        <v>659</v>
      </c>
      <c r="BR112" s="70" t="s">
        <v>659</v>
      </c>
      <c r="BS112" s="64" t="s">
        <v>659</v>
      </c>
      <c r="BT112" s="64" t="s">
        <v>659</v>
      </c>
      <c r="BU112" s="70" t="s">
        <v>659</v>
      </c>
      <c r="BV112" s="70" t="s">
        <v>659</v>
      </c>
      <c r="BW112" s="70" t="s">
        <v>659</v>
      </c>
      <c r="BX112" s="70" t="s">
        <v>659</v>
      </c>
      <c r="BY112" s="70" t="s">
        <v>659</v>
      </c>
      <c r="BZ112" s="64" t="s">
        <v>659</v>
      </c>
      <c r="CA112" s="64" t="s">
        <v>659</v>
      </c>
      <c r="CB112" s="64" t="s">
        <v>659</v>
      </c>
      <c r="CC112" s="64"/>
      <c r="CD112" s="64"/>
      <c r="CE112" s="70" t="s">
        <v>659</v>
      </c>
      <c r="CF112" s="70" t="s">
        <v>659</v>
      </c>
      <c r="CG112" s="70" t="s">
        <v>659</v>
      </c>
      <c r="CH112" s="70" t="s">
        <v>659</v>
      </c>
      <c r="CI112" s="70" t="s">
        <v>659</v>
      </c>
      <c r="CJ112" s="70" t="s">
        <v>659</v>
      </c>
      <c r="CK112" s="70" t="s">
        <v>659</v>
      </c>
      <c r="CL112" s="64"/>
      <c r="CM112" s="64"/>
      <c r="CN112" s="64" t="s">
        <v>659</v>
      </c>
      <c r="CO112" s="64" t="s">
        <v>659</v>
      </c>
      <c r="CP112" s="64"/>
      <c r="CQ112" s="64" t="s">
        <v>659</v>
      </c>
      <c r="CR112" s="64" t="s">
        <v>659</v>
      </c>
      <c r="CS112" s="70" t="s">
        <v>659</v>
      </c>
      <c r="CT112" s="70" t="s">
        <v>659</v>
      </c>
      <c r="CU112" s="64" t="s">
        <v>659</v>
      </c>
      <c r="CV112" s="64" t="s">
        <v>659</v>
      </c>
      <c r="CW112" s="64" t="s">
        <v>659</v>
      </c>
      <c r="CX112" s="63" t="s">
        <v>659</v>
      </c>
      <c r="CY112" s="64" t="s">
        <v>659</v>
      </c>
      <c r="CZ112" s="64" t="s">
        <v>659</v>
      </c>
      <c r="DA112" s="64" t="s">
        <v>659</v>
      </c>
      <c r="DB112" s="64"/>
      <c r="DC112" s="64"/>
      <c r="DD112" s="64"/>
      <c r="DE112" s="64"/>
      <c r="DF112" s="64"/>
      <c r="DG112" s="64"/>
      <c r="DH112" s="64"/>
    </row>
    <row r="113" spans="1:112" s="59" customFormat="1">
      <c r="A113" s="57"/>
      <c r="B113" s="57"/>
      <c r="C113" s="77"/>
      <c r="D113" s="97" t="s">
        <v>178</v>
      </c>
      <c r="E113" s="2"/>
      <c r="F113" s="2"/>
      <c r="G113" s="2"/>
      <c r="H113" s="144"/>
      <c r="I113" s="57"/>
      <c r="J113" s="57"/>
      <c r="K113" s="353" t="s">
        <v>1096</v>
      </c>
      <c r="L113" s="67" t="s">
        <v>248</v>
      </c>
      <c r="M113" s="72">
        <v>10</v>
      </c>
      <c r="N113" s="72">
        <v>10</v>
      </c>
      <c r="O113" s="72">
        <v>10</v>
      </c>
      <c r="P113" s="72">
        <v>0</v>
      </c>
      <c r="Q113" s="71">
        <v>0</v>
      </c>
      <c r="R113" s="71">
        <v>0</v>
      </c>
      <c r="S113" s="71">
        <v>0</v>
      </c>
      <c r="T113" s="71">
        <v>0</v>
      </c>
      <c r="U113" s="71">
        <v>10.6</v>
      </c>
      <c r="V113" s="71">
        <v>10.6</v>
      </c>
      <c r="W113" s="71">
        <v>10.6</v>
      </c>
      <c r="X113" s="71">
        <v>10.6</v>
      </c>
      <c r="Y113" s="71">
        <v>10.6</v>
      </c>
      <c r="Z113" s="71">
        <v>10.6</v>
      </c>
      <c r="AA113" s="71">
        <v>10.6</v>
      </c>
      <c r="AB113" s="71">
        <v>10.6</v>
      </c>
      <c r="AC113" s="71">
        <v>10.6</v>
      </c>
      <c r="AD113" s="71">
        <v>10.6</v>
      </c>
      <c r="AE113" s="71">
        <v>10.6</v>
      </c>
      <c r="AF113" s="72">
        <v>0</v>
      </c>
      <c r="AG113" s="72">
        <v>0</v>
      </c>
      <c r="AH113" s="72">
        <v>0</v>
      </c>
      <c r="AI113" s="72">
        <v>0</v>
      </c>
      <c r="AJ113" s="72">
        <v>0</v>
      </c>
      <c r="AK113" s="72">
        <v>0</v>
      </c>
      <c r="AL113" s="72">
        <v>0</v>
      </c>
      <c r="AM113" s="72">
        <v>0</v>
      </c>
      <c r="AN113" s="72">
        <v>0</v>
      </c>
      <c r="AO113" s="72">
        <v>0</v>
      </c>
      <c r="AP113" s="72">
        <v>0</v>
      </c>
      <c r="AQ113" s="72">
        <v>0</v>
      </c>
      <c r="AR113" s="72">
        <v>0</v>
      </c>
      <c r="AS113" s="72">
        <v>0</v>
      </c>
      <c r="AT113" s="72">
        <v>0</v>
      </c>
      <c r="AU113" s="72">
        <v>0</v>
      </c>
      <c r="AV113" s="72">
        <v>0</v>
      </c>
      <c r="AW113" s="72">
        <v>0</v>
      </c>
      <c r="AX113" s="72">
        <v>0</v>
      </c>
      <c r="AY113" s="71">
        <v>10</v>
      </c>
      <c r="AZ113" s="71">
        <v>10</v>
      </c>
      <c r="BA113" s="71">
        <v>10</v>
      </c>
      <c r="BB113" s="71">
        <v>10</v>
      </c>
      <c r="BC113" s="71">
        <v>10</v>
      </c>
      <c r="BD113" s="71">
        <v>10</v>
      </c>
      <c r="BE113" s="71">
        <v>10.6</v>
      </c>
      <c r="BF113" s="71">
        <v>10.6</v>
      </c>
      <c r="BG113" s="71">
        <v>0</v>
      </c>
      <c r="BH113" s="71">
        <v>10.6</v>
      </c>
      <c r="BI113" s="71">
        <v>10.6</v>
      </c>
      <c r="BJ113" s="71">
        <v>10.6</v>
      </c>
      <c r="BK113" s="71">
        <v>10.6</v>
      </c>
      <c r="BL113" s="71">
        <v>10.6</v>
      </c>
      <c r="BM113" s="71">
        <v>10.6</v>
      </c>
      <c r="BN113" s="71">
        <v>10.6</v>
      </c>
      <c r="BO113" s="71">
        <v>10.6</v>
      </c>
      <c r="BP113" s="71">
        <v>10.6</v>
      </c>
      <c r="BQ113" s="71">
        <v>10.6</v>
      </c>
      <c r="BR113" s="71">
        <v>10.6</v>
      </c>
      <c r="BS113" s="71">
        <v>10.6</v>
      </c>
      <c r="BT113" s="71">
        <v>10.6</v>
      </c>
      <c r="BU113" s="71">
        <v>10.6</v>
      </c>
      <c r="BV113" s="71">
        <v>10.6</v>
      </c>
      <c r="BW113" s="71">
        <v>0</v>
      </c>
      <c r="BX113" s="71">
        <v>10.6</v>
      </c>
      <c r="BY113" s="71">
        <v>10.6</v>
      </c>
      <c r="BZ113" s="71">
        <v>10.6</v>
      </c>
      <c r="CA113" s="71">
        <v>10.6</v>
      </c>
      <c r="CB113" s="64">
        <v>10.6</v>
      </c>
      <c r="CC113" s="64">
        <v>0</v>
      </c>
      <c r="CD113" s="64">
        <v>0</v>
      </c>
      <c r="CE113" s="71">
        <v>10.6</v>
      </c>
      <c r="CF113" s="71">
        <v>10.6</v>
      </c>
      <c r="CG113" s="71">
        <v>10.6</v>
      </c>
      <c r="CH113" s="71">
        <v>10.6</v>
      </c>
      <c r="CI113" s="71">
        <v>10.6</v>
      </c>
      <c r="CJ113" s="71">
        <v>10.6</v>
      </c>
      <c r="CK113" s="71">
        <v>10.6</v>
      </c>
      <c r="CL113" s="64">
        <v>10.6</v>
      </c>
      <c r="CM113" s="64">
        <v>10.6</v>
      </c>
      <c r="CN113" s="64">
        <v>0</v>
      </c>
      <c r="CO113" s="64">
        <v>10.6</v>
      </c>
      <c r="CP113" s="64">
        <v>10.6</v>
      </c>
      <c r="CQ113" s="64">
        <v>10</v>
      </c>
      <c r="CR113" s="64">
        <v>10.6</v>
      </c>
      <c r="CS113" s="71">
        <v>10.6</v>
      </c>
      <c r="CT113" s="71">
        <v>10.6</v>
      </c>
      <c r="CU113" s="64">
        <v>0</v>
      </c>
      <c r="CV113" s="64">
        <v>0</v>
      </c>
      <c r="CW113" s="64">
        <v>0</v>
      </c>
      <c r="CX113" s="72">
        <v>0</v>
      </c>
      <c r="CY113" s="64">
        <v>10.6</v>
      </c>
      <c r="CZ113" s="71">
        <v>10.6</v>
      </c>
      <c r="DA113" s="64">
        <v>10</v>
      </c>
      <c r="DB113" s="64"/>
      <c r="DC113" s="64"/>
      <c r="DD113" s="64"/>
      <c r="DE113" s="64"/>
      <c r="DF113" s="64"/>
      <c r="DG113" s="64"/>
      <c r="DH113" s="64"/>
    </row>
    <row r="114" spans="1:112" ht="12.75" thickBot="1">
      <c r="C114" s="82"/>
      <c r="D114" s="161" t="s">
        <v>188</v>
      </c>
      <c r="E114" s="162"/>
      <c r="F114" s="162"/>
      <c r="G114" s="162"/>
      <c r="H114" s="163"/>
      <c r="K114" s="353" t="s">
        <v>1097</v>
      </c>
      <c r="L114" s="66" t="s">
        <v>361</v>
      </c>
      <c r="M114" s="63" t="s">
        <v>674</v>
      </c>
      <c r="N114" s="63" t="s">
        <v>674</v>
      </c>
      <c r="O114" s="63" t="s">
        <v>674</v>
      </c>
      <c r="P114" s="63" t="s">
        <v>659</v>
      </c>
      <c r="Q114" s="63" t="s">
        <v>659</v>
      </c>
      <c r="R114" s="63" t="s">
        <v>659</v>
      </c>
      <c r="S114" s="63" t="s">
        <v>659</v>
      </c>
      <c r="T114" s="63" t="s">
        <v>659</v>
      </c>
      <c r="U114" s="63" t="s">
        <v>1221</v>
      </c>
      <c r="V114" s="63" t="s">
        <v>1221</v>
      </c>
      <c r="W114" s="63" t="s">
        <v>1221</v>
      </c>
      <c r="X114" s="63" t="s">
        <v>1221</v>
      </c>
      <c r="Y114" s="63" t="s">
        <v>1221</v>
      </c>
      <c r="Z114" s="63" t="s">
        <v>1221</v>
      </c>
      <c r="AA114" s="63" t="s">
        <v>1221</v>
      </c>
      <c r="AB114" s="63" t="s">
        <v>1221</v>
      </c>
      <c r="AC114" s="63" t="s">
        <v>1221</v>
      </c>
      <c r="AD114" s="63" t="s">
        <v>1221</v>
      </c>
      <c r="AE114" s="63" t="s">
        <v>1221</v>
      </c>
      <c r="AF114" s="63"/>
      <c r="AG114" s="63" t="s">
        <v>659</v>
      </c>
      <c r="AH114" s="63" t="s">
        <v>659</v>
      </c>
      <c r="AI114" s="63" t="s">
        <v>659</v>
      </c>
      <c r="AJ114" s="63" t="s">
        <v>659</v>
      </c>
      <c r="AK114" s="63" t="s">
        <v>659</v>
      </c>
      <c r="AL114" s="63" t="s">
        <v>659</v>
      </c>
      <c r="AM114" s="63" t="s">
        <v>659</v>
      </c>
      <c r="AN114" s="63" t="s">
        <v>659</v>
      </c>
      <c r="AO114" s="63" t="s">
        <v>659</v>
      </c>
      <c r="AP114" s="63" t="s">
        <v>659</v>
      </c>
      <c r="AQ114" s="63" t="s">
        <v>659</v>
      </c>
      <c r="AR114" s="63" t="s">
        <v>659</v>
      </c>
      <c r="AS114" s="63" t="s">
        <v>659</v>
      </c>
      <c r="AT114" s="63" t="s">
        <v>659</v>
      </c>
      <c r="AU114" s="63" t="s">
        <v>659</v>
      </c>
      <c r="AV114" s="63" t="s">
        <v>659</v>
      </c>
      <c r="AW114" s="63" t="s">
        <v>659</v>
      </c>
      <c r="AX114" s="63" t="s">
        <v>659</v>
      </c>
      <c r="AY114" s="63" t="s">
        <v>1222</v>
      </c>
      <c r="AZ114" s="63" t="s">
        <v>1222</v>
      </c>
      <c r="BA114" s="63" t="s">
        <v>1222</v>
      </c>
      <c r="BB114" s="63" t="s">
        <v>1222</v>
      </c>
      <c r="BC114" s="63" t="s">
        <v>1222</v>
      </c>
      <c r="BD114" s="63" t="s">
        <v>1222</v>
      </c>
      <c r="BE114" s="63" t="s">
        <v>1221</v>
      </c>
      <c r="BF114" s="63" t="s">
        <v>1221</v>
      </c>
      <c r="BG114" s="63" t="s">
        <v>659</v>
      </c>
      <c r="BH114" s="63" t="s">
        <v>1221</v>
      </c>
      <c r="BI114" s="63" t="s">
        <v>1221</v>
      </c>
      <c r="BJ114" s="63" t="s">
        <v>1221</v>
      </c>
      <c r="BK114" s="63" t="s">
        <v>1221</v>
      </c>
      <c r="BL114" s="63" t="s">
        <v>1221</v>
      </c>
      <c r="BM114" s="63" t="s">
        <v>1221</v>
      </c>
      <c r="BN114" s="63" t="s">
        <v>1221</v>
      </c>
      <c r="BO114" s="63" t="s">
        <v>1221</v>
      </c>
      <c r="BP114" s="63" t="s">
        <v>1221</v>
      </c>
      <c r="BQ114" s="63" t="s">
        <v>1221</v>
      </c>
      <c r="BR114" s="63" t="s">
        <v>1221</v>
      </c>
      <c r="BS114" s="63" t="s">
        <v>1221</v>
      </c>
      <c r="BT114" s="63" t="s">
        <v>1221</v>
      </c>
      <c r="BU114" s="63" t="s">
        <v>1221</v>
      </c>
      <c r="BV114" s="63" t="s">
        <v>1221</v>
      </c>
      <c r="BW114" s="63" t="s">
        <v>659</v>
      </c>
      <c r="BX114" s="63" t="s">
        <v>1221</v>
      </c>
      <c r="BY114" s="63"/>
      <c r="BZ114" s="63" t="s">
        <v>1221</v>
      </c>
      <c r="CA114" s="63" t="s">
        <v>1221</v>
      </c>
      <c r="CB114" s="63" t="s">
        <v>1221</v>
      </c>
      <c r="CC114" s="63"/>
      <c r="CD114" s="63"/>
      <c r="CE114" s="63" t="s">
        <v>1221</v>
      </c>
      <c r="CF114" s="63" t="s">
        <v>1221</v>
      </c>
      <c r="CG114" s="63" t="s">
        <v>1221</v>
      </c>
      <c r="CH114" s="63" t="s">
        <v>1221</v>
      </c>
      <c r="CI114" s="63" t="s">
        <v>1221</v>
      </c>
      <c r="CJ114" s="63" t="s">
        <v>1221</v>
      </c>
      <c r="CK114" s="63" t="s">
        <v>1221</v>
      </c>
      <c r="CL114" s="63" t="s">
        <v>1221</v>
      </c>
      <c r="CM114" s="63" t="s">
        <v>1221</v>
      </c>
      <c r="CN114" s="64" t="s">
        <v>659</v>
      </c>
      <c r="CO114" s="63" t="s">
        <v>692</v>
      </c>
      <c r="CP114" s="63" t="s">
        <v>1221</v>
      </c>
      <c r="CQ114" s="63" t="s">
        <v>674</v>
      </c>
      <c r="CR114" s="63" t="s">
        <v>692</v>
      </c>
      <c r="CS114" s="63" t="s">
        <v>1221</v>
      </c>
      <c r="CT114" s="63" t="s">
        <v>1221</v>
      </c>
      <c r="CU114" s="63" t="s">
        <v>659</v>
      </c>
      <c r="CV114" s="63" t="s">
        <v>659</v>
      </c>
      <c r="CW114" s="63" t="s">
        <v>659</v>
      </c>
      <c r="CX114" s="63" t="s">
        <v>659</v>
      </c>
      <c r="CY114" s="63" t="s">
        <v>692</v>
      </c>
      <c r="CZ114" s="63" t="s">
        <v>1221</v>
      </c>
      <c r="DA114" s="63" t="s">
        <v>674</v>
      </c>
      <c r="DB114" s="63"/>
      <c r="DC114" s="63"/>
      <c r="DD114" s="63"/>
      <c r="DE114" s="63"/>
      <c r="DF114" s="63"/>
      <c r="DG114" s="63"/>
      <c r="DH114" s="63"/>
    </row>
    <row r="115" spans="1:112" s="59" customFormat="1" ht="13.5" customHeight="1">
      <c r="A115" s="57"/>
      <c r="B115" s="57"/>
      <c r="C115" s="87" t="s">
        <v>189</v>
      </c>
      <c r="D115" s="127" t="s">
        <v>190</v>
      </c>
      <c r="E115" s="128"/>
      <c r="F115" s="128"/>
      <c r="G115" s="128"/>
      <c r="H115" s="129"/>
      <c r="I115" s="57"/>
      <c r="J115" s="57"/>
      <c r="K115" s="353" t="s">
        <v>1098</v>
      </c>
      <c r="L115" s="67" t="s">
        <v>362</v>
      </c>
      <c r="M115" s="63" t="s">
        <v>1307</v>
      </c>
      <c r="N115" s="63" t="s">
        <v>675</v>
      </c>
      <c r="O115" s="63" t="s">
        <v>675</v>
      </c>
      <c r="P115" s="63" t="s">
        <v>659</v>
      </c>
      <c r="Q115" s="64" t="s">
        <v>659</v>
      </c>
      <c r="R115" s="64" t="s">
        <v>659</v>
      </c>
      <c r="S115" s="64" t="s">
        <v>659</v>
      </c>
      <c r="T115" s="64" t="s">
        <v>659</v>
      </c>
      <c r="U115" s="64" t="s">
        <v>1308</v>
      </c>
      <c r="V115" s="64" t="s">
        <v>1308</v>
      </c>
      <c r="W115" s="64" t="s">
        <v>1308</v>
      </c>
      <c r="X115" s="64" t="s">
        <v>1308</v>
      </c>
      <c r="Y115" s="64" t="s">
        <v>1308</v>
      </c>
      <c r="Z115" s="64" t="s">
        <v>1308</v>
      </c>
      <c r="AA115" s="64" t="s">
        <v>1308</v>
      </c>
      <c r="AB115" s="64" t="s">
        <v>1308</v>
      </c>
      <c r="AC115" s="64" t="s">
        <v>1308</v>
      </c>
      <c r="AD115" s="64" t="s">
        <v>1308</v>
      </c>
      <c r="AE115" s="64" t="s">
        <v>1308</v>
      </c>
      <c r="AF115" s="63"/>
      <c r="AG115" s="63" t="s">
        <v>659</v>
      </c>
      <c r="AH115" s="63" t="s">
        <v>659</v>
      </c>
      <c r="AI115" s="63" t="s">
        <v>659</v>
      </c>
      <c r="AJ115" s="63" t="s">
        <v>659</v>
      </c>
      <c r="AK115" s="63" t="s">
        <v>659</v>
      </c>
      <c r="AL115" s="63" t="s">
        <v>659</v>
      </c>
      <c r="AM115" s="63" t="s">
        <v>659</v>
      </c>
      <c r="AN115" s="63" t="s">
        <v>659</v>
      </c>
      <c r="AO115" s="63" t="s">
        <v>659</v>
      </c>
      <c r="AP115" s="63" t="s">
        <v>659</v>
      </c>
      <c r="AQ115" s="63" t="s">
        <v>659</v>
      </c>
      <c r="AR115" s="63" t="s">
        <v>659</v>
      </c>
      <c r="AS115" s="63" t="s">
        <v>659</v>
      </c>
      <c r="AT115" s="63" t="s">
        <v>659</v>
      </c>
      <c r="AU115" s="63" t="s">
        <v>659</v>
      </c>
      <c r="AV115" s="63" t="s">
        <v>659</v>
      </c>
      <c r="AW115" s="63" t="s">
        <v>659</v>
      </c>
      <c r="AX115" s="63" t="s">
        <v>659</v>
      </c>
      <c r="AY115" s="63" t="s">
        <v>675</v>
      </c>
      <c r="AZ115" s="63" t="s">
        <v>675</v>
      </c>
      <c r="BA115" s="63" t="s">
        <v>675</v>
      </c>
      <c r="BB115" s="63" t="s">
        <v>675</v>
      </c>
      <c r="BC115" s="63" t="s">
        <v>675</v>
      </c>
      <c r="BD115" s="63" t="s">
        <v>675</v>
      </c>
      <c r="BE115" s="64" t="s">
        <v>1308</v>
      </c>
      <c r="BF115" s="64" t="s">
        <v>1308</v>
      </c>
      <c r="BG115" s="64" t="s">
        <v>659</v>
      </c>
      <c r="BH115" s="64" t="s">
        <v>1308</v>
      </c>
      <c r="BI115" s="64" t="s">
        <v>1308</v>
      </c>
      <c r="BJ115" s="64" t="s">
        <v>1308</v>
      </c>
      <c r="BK115" s="64" t="s">
        <v>1308</v>
      </c>
      <c r="BL115" s="64" t="s">
        <v>1308</v>
      </c>
      <c r="BM115" s="64" t="s">
        <v>1308</v>
      </c>
      <c r="BN115" s="64" t="s">
        <v>1308</v>
      </c>
      <c r="BO115" s="64" t="s">
        <v>1308</v>
      </c>
      <c r="BP115" s="64" t="s">
        <v>1308</v>
      </c>
      <c r="BQ115" s="64" t="s">
        <v>1308</v>
      </c>
      <c r="BR115" s="64" t="s">
        <v>1308</v>
      </c>
      <c r="BS115" s="64" t="s">
        <v>1308</v>
      </c>
      <c r="BT115" s="64" t="s">
        <v>1308</v>
      </c>
      <c r="BU115" s="64" t="s">
        <v>1308</v>
      </c>
      <c r="BV115" s="64" t="s">
        <v>1308</v>
      </c>
      <c r="BW115" s="64" t="s">
        <v>659</v>
      </c>
      <c r="BX115" s="64" t="s">
        <v>1308</v>
      </c>
      <c r="BY115" s="64"/>
      <c r="BZ115" s="64" t="s">
        <v>1308</v>
      </c>
      <c r="CA115" s="64" t="s">
        <v>1308</v>
      </c>
      <c r="CB115" s="64" t="s">
        <v>1308</v>
      </c>
      <c r="CC115" s="64"/>
      <c r="CD115" s="64"/>
      <c r="CE115" s="64" t="s">
        <v>1308</v>
      </c>
      <c r="CF115" s="64" t="s">
        <v>1308</v>
      </c>
      <c r="CG115" s="64" t="s">
        <v>1308</v>
      </c>
      <c r="CH115" s="64" t="s">
        <v>1308</v>
      </c>
      <c r="CI115" s="64" t="s">
        <v>1308</v>
      </c>
      <c r="CJ115" s="64" t="s">
        <v>1308</v>
      </c>
      <c r="CK115" s="64" t="s">
        <v>1308</v>
      </c>
      <c r="CL115" s="64" t="s">
        <v>1308</v>
      </c>
      <c r="CM115" s="64" t="s">
        <v>1308</v>
      </c>
      <c r="CN115" s="64" t="s">
        <v>659</v>
      </c>
      <c r="CO115" s="64" t="s">
        <v>1308</v>
      </c>
      <c r="CP115" s="64" t="s">
        <v>1308</v>
      </c>
      <c r="CQ115" s="64" t="s">
        <v>675</v>
      </c>
      <c r="CR115" s="64" t="s">
        <v>1341</v>
      </c>
      <c r="CS115" s="64" t="s">
        <v>1308</v>
      </c>
      <c r="CT115" s="64" t="s">
        <v>1308</v>
      </c>
      <c r="CU115" s="64" t="s">
        <v>659</v>
      </c>
      <c r="CV115" s="64" t="s">
        <v>659</v>
      </c>
      <c r="CW115" s="64" t="s">
        <v>659</v>
      </c>
      <c r="CX115" s="63" t="s">
        <v>659</v>
      </c>
      <c r="CY115" s="64" t="s">
        <v>1341</v>
      </c>
      <c r="CZ115" s="64" t="s">
        <v>1308</v>
      </c>
      <c r="DA115" s="64" t="s">
        <v>675</v>
      </c>
      <c r="DB115" s="64"/>
      <c r="DC115" s="64"/>
      <c r="DD115" s="64"/>
      <c r="DE115" s="64"/>
      <c r="DF115" s="64"/>
      <c r="DG115" s="64"/>
      <c r="DH115" s="64"/>
    </row>
    <row r="116" spans="1:112" s="59" customFormat="1">
      <c r="A116" s="57"/>
      <c r="B116" s="57"/>
      <c r="C116" s="77"/>
      <c r="D116" s="97" t="s">
        <v>191</v>
      </c>
      <c r="E116" s="2"/>
      <c r="F116" s="2"/>
      <c r="G116" s="2"/>
      <c r="H116" s="144"/>
      <c r="I116" s="57"/>
      <c r="J116" s="57"/>
      <c r="K116" s="353" t="s">
        <v>1099</v>
      </c>
      <c r="L116" s="67" t="s">
        <v>363</v>
      </c>
      <c r="M116" s="63" t="s">
        <v>674</v>
      </c>
      <c r="N116" s="63" t="s">
        <v>674</v>
      </c>
      <c r="O116" s="63" t="s">
        <v>674</v>
      </c>
      <c r="P116" s="63" t="s">
        <v>659</v>
      </c>
      <c r="Q116" s="64" t="s">
        <v>659</v>
      </c>
      <c r="R116" s="64" t="s">
        <v>659</v>
      </c>
      <c r="S116" s="64" t="s">
        <v>659</v>
      </c>
      <c r="T116" s="64" t="s">
        <v>659</v>
      </c>
      <c r="U116" s="64" t="s">
        <v>674</v>
      </c>
      <c r="V116" s="64" t="s">
        <v>674</v>
      </c>
      <c r="W116" s="64" t="s">
        <v>674</v>
      </c>
      <c r="X116" s="64" t="s">
        <v>674</v>
      </c>
      <c r="Y116" s="64" t="s">
        <v>674</v>
      </c>
      <c r="Z116" s="64" t="s">
        <v>674</v>
      </c>
      <c r="AA116" s="64" t="s">
        <v>674</v>
      </c>
      <c r="AB116" s="64" t="s">
        <v>674</v>
      </c>
      <c r="AC116" s="64" t="s">
        <v>674</v>
      </c>
      <c r="AD116" s="64" t="s">
        <v>674</v>
      </c>
      <c r="AE116" s="64" t="s">
        <v>674</v>
      </c>
      <c r="AF116" s="63"/>
      <c r="AG116" s="63" t="s">
        <v>659</v>
      </c>
      <c r="AH116" s="63" t="s">
        <v>659</v>
      </c>
      <c r="AI116" s="63" t="s">
        <v>659</v>
      </c>
      <c r="AJ116" s="63" t="s">
        <v>659</v>
      </c>
      <c r="AK116" s="63" t="s">
        <v>659</v>
      </c>
      <c r="AL116" s="63" t="s">
        <v>659</v>
      </c>
      <c r="AM116" s="63" t="s">
        <v>659</v>
      </c>
      <c r="AN116" s="63" t="s">
        <v>659</v>
      </c>
      <c r="AO116" s="63" t="s">
        <v>659</v>
      </c>
      <c r="AP116" s="63" t="s">
        <v>659</v>
      </c>
      <c r="AQ116" s="63" t="s">
        <v>659</v>
      </c>
      <c r="AR116" s="63" t="s">
        <v>659</v>
      </c>
      <c r="AS116" s="63" t="s">
        <v>659</v>
      </c>
      <c r="AT116" s="63" t="s">
        <v>659</v>
      </c>
      <c r="AU116" s="63" t="s">
        <v>659</v>
      </c>
      <c r="AV116" s="63" t="s">
        <v>659</v>
      </c>
      <c r="AW116" s="63" t="s">
        <v>659</v>
      </c>
      <c r="AX116" s="63" t="s">
        <v>659</v>
      </c>
      <c r="AY116" s="64">
        <v>200</v>
      </c>
      <c r="AZ116" s="64">
        <v>200</v>
      </c>
      <c r="BA116" s="64">
        <v>200</v>
      </c>
      <c r="BB116" s="64">
        <v>200</v>
      </c>
      <c r="BC116" s="64">
        <v>200</v>
      </c>
      <c r="BD116" s="64">
        <v>200</v>
      </c>
      <c r="BE116" s="64">
        <v>200</v>
      </c>
      <c r="BF116" s="64">
        <v>200</v>
      </c>
      <c r="BG116" s="64" t="s">
        <v>659</v>
      </c>
      <c r="BH116" s="64">
        <v>200</v>
      </c>
      <c r="BI116" s="64">
        <v>200</v>
      </c>
      <c r="BJ116" s="64">
        <v>200</v>
      </c>
      <c r="BK116" s="64">
        <v>200</v>
      </c>
      <c r="BL116" s="64">
        <v>200</v>
      </c>
      <c r="BM116" s="64">
        <v>200</v>
      </c>
      <c r="BN116" s="64">
        <v>200</v>
      </c>
      <c r="BO116" s="64">
        <v>200</v>
      </c>
      <c r="BP116" s="64">
        <v>200</v>
      </c>
      <c r="BQ116" s="64">
        <v>200</v>
      </c>
      <c r="BR116" s="64">
        <v>200</v>
      </c>
      <c r="BS116" s="64">
        <v>200</v>
      </c>
      <c r="BT116" s="64">
        <v>200</v>
      </c>
      <c r="BU116" s="64">
        <v>200</v>
      </c>
      <c r="BV116" s="64">
        <v>200</v>
      </c>
      <c r="BW116" s="64" t="s">
        <v>659</v>
      </c>
      <c r="BX116" s="64">
        <v>200</v>
      </c>
      <c r="BY116" s="64"/>
      <c r="BZ116" s="64">
        <v>200</v>
      </c>
      <c r="CA116" s="64">
        <v>200</v>
      </c>
      <c r="CB116" s="64" t="s">
        <v>674</v>
      </c>
      <c r="CC116" s="64"/>
      <c r="CD116" s="64"/>
      <c r="CE116" s="64">
        <v>200</v>
      </c>
      <c r="CF116" s="64">
        <v>200</v>
      </c>
      <c r="CG116" s="64">
        <v>200</v>
      </c>
      <c r="CH116" s="64">
        <v>200</v>
      </c>
      <c r="CI116" s="64">
        <v>200</v>
      </c>
      <c r="CJ116" s="64">
        <v>200</v>
      </c>
      <c r="CK116" s="64">
        <v>200</v>
      </c>
      <c r="CL116" s="64" t="s">
        <v>674</v>
      </c>
      <c r="CM116" s="64" t="s">
        <v>674</v>
      </c>
      <c r="CN116" s="64" t="s">
        <v>659</v>
      </c>
      <c r="CO116" s="64">
        <v>200</v>
      </c>
      <c r="CP116" s="64" t="s">
        <v>674</v>
      </c>
      <c r="CQ116" s="64" t="s">
        <v>674</v>
      </c>
      <c r="CR116" s="64" t="s">
        <v>674</v>
      </c>
      <c r="CS116" s="64">
        <v>200</v>
      </c>
      <c r="CT116" s="64">
        <v>200</v>
      </c>
      <c r="CU116" s="64" t="s">
        <v>659</v>
      </c>
      <c r="CV116" s="64" t="s">
        <v>659</v>
      </c>
      <c r="CW116" s="64" t="s">
        <v>659</v>
      </c>
      <c r="CX116" s="63" t="s">
        <v>659</v>
      </c>
      <c r="CY116" s="64" t="s">
        <v>674</v>
      </c>
      <c r="CZ116" s="64">
        <v>200</v>
      </c>
      <c r="DA116" s="64" t="s">
        <v>674</v>
      </c>
      <c r="DB116" s="64"/>
      <c r="DC116" s="64"/>
      <c r="DD116" s="64"/>
      <c r="DE116" s="64"/>
      <c r="DF116" s="64"/>
      <c r="DG116" s="64"/>
      <c r="DH116" s="64"/>
    </row>
    <row r="117" spans="1:112" s="59" customFormat="1">
      <c r="A117" s="57"/>
      <c r="B117" s="57"/>
      <c r="C117" s="77"/>
      <c r="D117" s="97"/>
      <c r="E117" s="2"/>
      <c r="F117" s="2"/>
      <c r="G117" s="2"/>
      <c r="H117" s="144"/>
      <c r="I117" s="57"/>
      <c r="J117" s="57"/>
      <c r="K117" s="353" t="s">
        <v>1100</v>
      </c>
      <c r="L117" s="67" t="s">
        <v>364</v>
      </c>
      <c r="M117" s="63" t="s">
        <v>1188</v>
      </c>
      <c r="N117" s="63" t="s">
        <v>1188</v>
      </c>
      <c r="O117" s="63" t="s">
        <v>1188</v>
      </c>
      <c r="P117" s="63" t="s">
        <v>659</v>
      </c>
      <c r="Q117" s="64" t="s">
        <v>659</v>
      </c>
      <c r="R117" s="64" t="s">
        <v>659</v>
      </c>
      <c r="S117" s="64" t="s">
        <v>659</v>
      </c>
      <c r="T117" s="64" t="s">
        <v>659</v>
      </c>
      <c r="U117" s="64"/>
      <c r="V117" s="64"/>
      <c r="W117" s="64"/>
      <c r="X117" s="64"/>
      <c r="Y117" s="64"/>
      <c r="Z117" s="64"/>
      <c r="AA117" s="64"/>
      <c r="AB117" s="64"/>
      <c r="AC117" s="64"/>
      <c r="AD117" s="64"/>
      <c r="AE117" s="64"/>
      <c r="AF117" s="63"/>
      <c r="AG117" s="63" t="s">
        <v>659</v>
      </c>
      <c r="AH117" s="63" t="s">
        <v>659</v>
      </c>
      <c r="AI117" s="63" t="s">
        <v>659</v>
      </c>
      <c r="AJ117" s="63" t="s">
        <v>659</v>
      </c>
      <c r="AK117" s="63" t="s">
        <v>659</v>
      </c>
      <c r="AL117" s="63" t="s">
        <v>659</v>
      </c>
      <c r="AM117" s="63" t="s">
        <v>659</v>
      </c>
      <c r="AN117" s="63" t="s">
        <v>659</v>
      </c>
      <c r="AO117" s="63" t="s">
        <v>659</v>
      </c>
      <c r="AP117" s="63" t="s">
        <v>659</v>
      </c>
      <c r="AQ117" s="63" t="s">
        <v>659</v>
      </c>
      <c r="AR117" s="63" t="s">
        <v>659</v>
      </c>
      <c r="AS117" s="63" t="s">
        <v>659</v>
      </c>
      <c r="AT117" s="63" t="s">
        <v>659</v>
      </c>
      <c r="AU117" s="63" t="s">
        <v>659</v>
      </c>
      <c r="AV117" s="63" t="s">
        <v>659</v>
      </c>
      <c r="AW117" s="63" t="s">
        <v>659</v>
      </c>
      <c r="AX117" s="63" t="s">
        <v>659</v>
      </c>
      <c r="AY117" s="63" t="s">
        <v>1188</v>
      </c>
      <c r="AZ117" s="63" t="s">
        <v>1188</v>
      </c>
      <c r="BA117" s="63" t="s">
        <v>1188</v>
      </c>
      <c r="BB117" s="63" t="s">
        <v>1188</v>
      </c>
      <c r="BC117" s="63" t="s">
        <v>1188</v>
      </c>
      <c r="BD117" s="63" t="s">
        <v>1188</v>
      </c>
      <c r="BE117" s="64" t="s">
        <v>659</v>
      </c>
      <c r="BF117" s="64" t="s">
        <v>659</v>
      </c>
      <c r="BG117" s="64" t="s">
        <v>659</v>
      </c>
      <c r="BH117" s="64" t="s">
        <v>659</v>
      </c>
      <c r="BI117" s="64" t="s">
        <v>659</v>
      </c>
      <c r="BJ117" s="64" t="s">
        <v>659</v>
      </c>
      <c r="BK117" s="64" t="s">
        <v>659</v>
      </c>
      <c r="BL117" s="64" t="s">
        <v>659</v>
      </c>
      <c r="BM117" s="64" t="s">
        <v>659</v>
      </c>
      <c r="BN117" s="64" t="s">
        <v>659</v>
      </c>
      <c r="BO117" s="64" t="s">
        <v>659</v>
      </c>
      <c r="BP117" s="64" t="s">
        <v>659</v>
      </c>
      <c r="BQ117" s="64" t="s">
        <v>659</v>
      </c>
      <c r="BR117" s="64" t="s">
        <v>659</v>
      </c>
      <c r="BS117" s="64" t="s">
        <v>659</v>
      </c>
      <c r="BT117" s="64" t="s">
        <v>659</v>
      </c>
      <c r="BU117" s="64" t="s">
        <v>659</v>
      </c>
      <c r="BV117" s="64"/>
      <c r="BW117" s="64" t="s">
        <v>659</v>
      </c>
      <c r="BX117" s="64" t="s">
        <v>659</v>
      </c>
      <c r="BY117" s="64"/>
      <c r="BZ117" s="64" t="s">
        <v>659</v>
      </c>
      <c r="CA117" s="64" t="s">
        <v>659</v>
      </c>
      <c r="CB117" s="64"/>
      <c r="CC117" s="64"/>
      <c r="CD117" s="64"/>
      <c r="CE117" s="64" t="s">
        <v>659</v>
      </c>
      <c r="CF117" s="64"/>
      <c r="CG117" s="64"/>
      <c r="CH117" s="64" t="s">
        <v>659</v>
      </c>
      <c r="CI117" s="64" t="s">
        <v>659</v>
      </c>
      <c r="CJ117" s="64" t="s">
        <v>659</v>
      </c>
      <c r="CK117" s="64" t="s">
        <v>659</v>
      </c>
      <c r="CL117" s="64"/>
      <c r="CM117" s="64"/>
      <c r="CN117" s="64" t="s">
        <v>659</v>
      </c>
      <c r="CO117" s="64" t="s">
        <v>659</v>
      </c>
      <c r="CP117" s="64"/>
      <c r="CQ117" s="64" t="s">
        <v>1188</v>
      </c>
      <c r="CR117" s="64"/>
      <c r="CS117" s="64" t="s">
        <v>659</v>
      </c>
      <c r="CT117" s="64" t="s">
        <v>659</v>
      </c>
      <c r="CU117" s="64" t="s">
        <v>659</v>
      </c>
      <c r="CV117" s="64" t="s">
        <v>659</v>
      </c>
      <c r="CW117" s="64" t="s">
        <v>659</v>
      </c>
      <c r="CX117" s="63" t="s">
        <v>659</v>
      </c>
      <c r="CY117" s="64"/>
      <c r="CZ117" s="64" t="s">
        <v>659</v>
      </c>
      <c r="DA117" s="64" t="s">
        <v>1188</v>
      </c>
      <c r="DB117" s="64"/>
      <c r="DC117" s="64"/>
      <c r="DD117" s="64"/>
      <c r="DE117" s="64"/>
      <c r="DF117" s="64"/>
      <c r="DG117" s="64"/>
      <c r="DH117" s="64"/>
    </row>
    <row r="118" spans="1:112" s="59" customFormat="1">
      <c r="A118" s="57"/>
      <c r="B118" s="57"/>
      <c r="C118" s="77"/>
      <c r="D118" s="97" t="s">
        <v>192</v>
      </c>
      <c r="E118" s="2"/>
      <c r="F118" s="2"/>
      <c r="G118" s="2"/>
      <c r="H118" s="144"/>
      <c r="I118" s="57"/>
      <c r="J118" s="57"/>
      <c r="K118" s="353" t="s">
        <v>1101</v>
      </c>
      <c r="L118" s="67" t="s">
        <v>234</v>
      </c>
      <c r="M118" s="63" t="s">
        <v>676</v>
      </c>
      <c r="N118" s="63" t="s">
        <v>676</v>
      </c>
      <c r="O118" s="63" t="s">
        <v>676</v>
      </c>
      <c r="P118" s="63" t="s">
        <v>676</v>
      </c>
      <c r="Q118" s="64" t="s">
        <v>676</v>
      </c>
      <c r="R118" s="64" t="s">
        <v>676</v>
      </c>
      <c r="S118" s="64" t="s">
        <v>676</v>
      </c>
      <c r="T118" s="64" t="s">
        <v>676</v>
      </c>
      <c r="U118" s="64" t="s">
        <v>677</v>
      </c>
      <c r="V118" s="64" t="s">
        <v>677</v>
      </c>
      <c r="W118" s="64" t="s">
        <v>678</v>
      </c>
      <c r="X118" s="64" t="s">
        <v>679</v>
      </c>
      <c r="Y118" s="64" t="s">
        <v>679</v>
      </c>
      <c r="Z118" s="64" t="s">
        <v>679</v>
      </c>
      <c r="AA118" s="64" t="s">
        <v>679</v>
      </c>
      <c r="AB118" s="64" t="s">
        <v>679</v>
      </c>
      <c r="AC118" s="64" t="s">
        <v>679</v>
      </c>
      <c r="AD118" s="64" t="s">
        <v>679</v>
      </c>
      <c r="AE118" s="64" t="s">
        <v>1196</v>
      </c>
      <c r="AF118" s="63"/>
      <c r="AG118" s="63" t="s">
        <v>680</v>
      </c>
      <c r="AH118" s="63" t="s">
        <v>680</v>
      </c>
      <c r="AI118" s="63" t="s">
        <v>680</v>
      </c>
      <c r="AJ118" s="63" t="s">
        <v>680</v>
      </c>
      <c r="AK118" s="63" t="s">
        <v>680</v>
      </c>
      <c r="AL118" s="63" t="s">
        <v>680</v>
      </c>
      <c r="AM118" s="63" t="s">
        <v>680</v>
      </c>
      <c r="AN118" s="63" t="s">
        <v>680</v>
      </c>
      <c r="AO118" s="63" t="s">
        <v>680</v>
      </c>
      <c r="AP118" s="63" t="s">
        <v>680</v>
      </c>
      <c r="AQ118" s="63" t="s">
        <v>680</v>
      </c>
      <c r="AR118" s="63" t="s">
        <v>680</v>
      </c>
      <c r="AS118" s="63" t="s">
        <v>680</v>
      </c>
      <c r="AT118" s="63" t="s">
        <v>680</v>
      </c>
      <c r="AU118" s="63" t="s">
        <v>680</v>
      </c>
      <c r="AV118" s="63" t="s">
        <v>680</v>
      </c>
      <c r="AW118" s="63" t="s">
        <v>680</v>
      </c>
      <c r="AX118" s="63" t="s">
        <v>680</v>
      </c>
      <c r="AY118" s="64" t="s">
        <v>676</v>
      </c>
      <c r="AZ118" s="64" t="s">
        <v>676</v>
      </c>
      <c r="BA118" s="64" t="s">
        <v>676</v>
      </c>
      <c r="BB118" s="64" t="s">
        <v>676</v>
      </c>
      <c r="BC118" s="64" t="s">
        <v>676</v>
      </c>
      <c r="BD118" s="64" t="s">
        <v>676</v>
      </c>
      <c r="BE118" s="64" t="s">
        <v>677</v>
      </c>
      <c r="BF118" s="64" t="s">
        <v>677</v>
      </c>
      <c r="BG118" s="64" t="s">
        <v>677</v>
      </c>
      <c r="BH118" s="64" t="s">
        <v>678</v>
      </c>
      <c r="BI118" s="64" t="s">
        <v>678</v>
      </c>
      <c r="BJ118" s="64" t="s">
        <v>678</v>
      </c>
      <c r="BK118" s="64" t="s">
        <v>678</v>
      </c>
      <c r="BL118" s="64" t="s">
        <v>678</v>
      </c>
      <c r="BM118" s="64" t="s">
        <v>678</v>
      </c>
      <c r="BN118" s="64" t="s">
        <v>678</v>
      </c>
      <c r="BO118" s="64" t="s">
        <v>678</v>
      </c>
      <c r="BP118" s="64" t="s">
        <v>678</v>
      </c>
      <c r="BQ118" s="64" t="s">
        <v>678</v>
      </c>
      <c r="BR118" s="64" t="s">
        <v>678</v>
      </c>
      <c r="BS118" s="64" t="s">
        <v>678</v>
      </c>
      <c r="BT118" s="64" t="s">
        <v>678</v>
      </c>
      <c r="BU118" s="64" t="s">
        <v>681</v>
      </c>
      <c r="BV118" s="64" t="s">
        <v>679</v>
      </c>
      <c r="BW118" s="64" t="s">
        <v>680</v>
      </c>
      <c r="BX118" s="64" t="s">
        <v>678</v>
      </c>
      <c r="BY118" s="64"/>
      <c r="BZ118" s="64" t="s">
        <v>677</v>
      </c>
      <c r="CA118" s="64" t="s">
        <v>677</v>
      </c>
      <c r="CB118" s="64" t="s">
        <v>679</v>
      </c>
      <c r="CC118" s="64"/>
      <c r="CD118" s="64"/>
      <c r="CE118" s="64" t="s">
        <v>678</v>
      </c>
      <c r="CF118" s="64" t="s">
        <v>679</v>
      </c>
      <c r="CG118" s="64" t="s">
        <v>679</v>
      </c>
      <c r="CH118" s="64" t="s">
        <v>677</v>
      </c>
      <c r="CI118" s="64" t="s">
        <v>677</v>
      </c>
      <c r="CJ118" s="64" t="s">
        <v>677</v>
      </c>
      <c r="CK118" s="64" t="s">
        <v>677</v>
      </c>
      <c r="CL118" s="64" t="s">
        <v>1195</v>
      </c>
      <c r="CM118" s="64" t="s">
        <v>1195</v>
      </c>
      <c r="CN118" s="64" t="s">
        <v>1272</v>
      </c>
      <c r="CO118" s="64" t="s">
        <v>677</v>
      </c>
      <c r="CP118" s="64" t="s">
        <v>1195</v>
      </c>
      <c r="CQ118" s="64" t="s">
        <v>676</v>
      </c>
      <c r="CR118" s="64" t="s">
        <v>677</v>
      </c>
      <c r="CS118" s="64" t="s">
        <v>678</v>
      </c>
      <c r="CT118" s="64" t="s">
        <v>677</v>
      </c>
      <c r="CU118" s="64" t="s">
        <v>680</v>
      </c>
      <c r="CV118" s="64" t="s">
        <v>680</v>
      </c>
      <c r="CW118" s="64" t="s">
        <v>680</v>
      </c>
      <c r="CX118" s="63" t="s">
        <v>680</v>
      </c>
      <c r="CY118" s="64" t="s">
        <v>677</v>
      </c>
      <c r="CZ118" s="64" t="s">
        <v>677</v>
      </c>
      <c r="DA118" s="64" t="s">
        <v>676</v>
      </c>
      <c r="DB118" s="64"/>
      <c r="DC118" s="64"/>
      <c r="DD118" s="64"/>
      <c r="DE118" s="64"/>
      <c r="DF118" s="64"/>
      <c r="DG118" s="64"/>
      <c r="DH118" s="64"/>
    </row>
    <row r="119" spans="1:112" s="59" customFormat="1">
      <c r="A119" s="57"/>
      <c r="B119" s="57"/>
      <c r="C119" s="77"/>
      <c r="D119" s="97" t="s">
        <v>193</v>
      </c>
      <c r="E119" s="2"/>
      <c r="F119" s="2"/>
      <c r="G119" s="2"/>
      <c r="H119" s="144"/>
      <c r="I119" s="57"/>
      <c r="J119" s="57"/>
      <c r="K119" s="353" t="s">
        <v>1102</v>
      </c>
      <c r="L119" s="67" t="s">
        <v>235</v>
      </c>
      <c r="M119" s="63" t="s">
        <v>673</v>
      </c>
      <c r="N119" s="63" t="s">
        <v>673</v>
      </c>
      <c r="O119" s="63" t="s">
        <v>673</v>
      </c>
      <c r="P119" s="63" t="s">
        <v>673</v>
      </c>
      <c r="Q119" s="64" t="s">
        <v>673</v>
      </c>
      <c r="R119" s="64" t="s">
        <v>673</v>
      </c>
      <c r="S119" s="64" t="s">
        <v>673</v>
      </c>
      <c r="T119" s="64" t="s">
        <v>673</v>
      </c>
      <c r="U119" s="64" t="s">
        <v>673</v>
      </c>
      <c r="V119" s="64" t="s">
        <v>673</v>
      </c>
      <c r="W119" s="64" t="s">
        <v>673</v>
      </c>
      <c r="X119" s="64" t="s">
        <v>673</v>
      </c>
      <c r="Y119" s="64" t="s">
        <v>673</v>
      </c>
      <c r="Z119" s="64" t="s">
        <v>673</v>
      </c>
      <c r="AA119" s="64" t="s">
        <v>673</v>
      </c>
      <c r="AB119" s="64" t="s">
        <v>673</v>
      </c>
      <c r="AC119" s="64" t="s">
        <v>673</v>
      </c>
      <c r="AD119" s="64" t="s">
        <v>673</v>
      </c>
      <c r="AE119" s="64" t="s">
        <v>673</v>
      </c>
      <c r="AF119" s="63"/>
      <c r="AG119" s="63" t="s">
        <v>673</v>
      </c>
      <c r="AH119" s="63" t="s">
        <v>673</v>
      </c>
      <c r="AI119" s="63" t="s">
        <v>673</v>
      </c>
      <c r="AJ119" s="63" t="s">
        <v>673</v>
      </c>
      <c r="AK119" s="63" t="s">
        <v>673</v>
      </c>
      <c r="AL119" s="63" t="s">
        <v>673</v>
      </c>
      <c r="AM119" s="63" t="s">
        <v>673</v>
      </c>
      <c r="AN119" s="63" t="s">
        <v>673</v>
      </c>
      <c r="AO119" s="63" t="s">
        <v>673</v>
      </c>
      <c r="AP119" s="63" t="s">
        <v>673</v>
      </c>
      <c r="AQ119" s="63" t="s">
        <v>673</v>
      </c>
      <c r="AR119" s="63" t="s">
        <v>673</v>
      </c>
      <c r="AS119" s="63" t="s">
        <v>673</v>
      </c>
      <c r="AT119" s="63" t="s">
        <v>673</v>
      </c>
      <c r="AU119" s="63" t="s">
        <v>673</v>
      </c>
      <c r="AV119" s="63" t="s">
        <v>673</v>
      </c>
      <c r="AW119" s="63" t="s">
        <v>673</v>
      </c>
      <c r="AX119" s="63" t="s">
        <v>673</v>
      </c>
      <c r="AY119" s="64" t="s">
        <v>673</v>
      </c>
      <c r="AZ119" s="64" t="s">
        <v>673</v>
      </c>
      <c r="BA119" s="64" t="s">
        <v>673</v>
      </c>
      <c r="BB119" s="64" t="s">
        <v>673</v>
      </c>
      <c r="BC119" s="64" t="s">
        <v>673</v>
      </c>
      <c r="BD119" s="64" t="s">
        <v>673</v>
      </c>
      <c r="BE119" s="64" t="s">
        <v>673</v>
      </c>
      <c r="BF119" s="64" t="s">
        <v>673</v>
      </c>
      <c r="BG119" s="64" t="s">
        <v>673</v>
      </c>
      <c r="BH119" s="64" t="s">
        <v>673</v>
      </c>
      <c r="BI119" s="64" t="s">
        <v>673</v>
      </c>
      <c r="BJ119" s="64" t="s">
        <v>673</v>
      </c>
      <c r="BK119" s="64" t="s">
        <v>673</v>
      </c>
      <c r="BL119" s="64" t="s">
        <v>673</v>
      </c>
      <c r="BM119" s="64" t="s">
        <v>673</v>
      </c>
      <c r="BN119" s="64" t="s">
        <v>673</v>
      </c>
      <c r="BO119" s="64" t="s">
        <v>673</v>
      </c>
      <c r="BP119" s="64" t="s">
        <v>673</v>
      </c>
      <c r="BQ119" s="64" t="s">
        <v>673</v>
      </c>
      <c r="BR119" s="64" t="s">
        <v>673</v>
      </c>
      <c r="BS119" s="64" t="s">
        <v>673</v>
      </c>
      <c r="BT119" s="64" t="s">
        <v>673</v>
      </c>
      <c r="BU119" s="64" t="s">
        <v>673</v>
      </c>
      <c r="BV119" s="64" t="s">
        <v>673</v>
      </c>
      <c r="BW119" s="64" t="s">
        <v>673</v>
      </c>
      <c r="BX119" s="64" t="s">
        <v>673</v>
      </c>
      <c r="BY119" s="64"/>
      <c r="BZ119" s="64" t="s">
        <v>673</v>
      </c>
      <c r="CA119" s="64" t="s">
        <v>673</v>
      </c>
      <c r="CB119" s="64" t="s">
        <v>673</v>
      </c>
      <c r="CC119" s="64"/>
      <c r="CD119" s="64"/>
      <c r="CE119" s="64" t="s">
        <v>673</v>
      </c>
      <c r="CF119" s="64" t="s">
        <v>673</v>
      </c>
      <c r="CG119" s="64" t="s">
        <v>673</v>
      </c>
      <c r="CH119" s="64" t="s">
        <v>673</v>
      </c>
      <c r="CI119" s="64" t="s">
        <v>673</v>
      </c>
      <c r="CJ119" s="64" t="s">
        <v>673</v>
      </c>
      <c r="CK119" s="64" t="s">
        <v>673</v>
      </c>
      <c r="CL119" s="64" t="s">
        <v>673</v>
      </c>
      <c r="CM119" s="64" t="s">
        <v>673</v>
      </c>
      <c r="CN119" s="64" t="s">
        <v>1273</v>
      </c>
      <c r="CO119" s="64" t="s">
        <v>673</v>
      </c>
      <c r="CP119" s="64" t="s">
        <v>673</v>
      </c>
      <c r="CQ119" s="64" t="s">
        <v>673</v>
      </c>
      <c r="CR119" s="64" t="s">
        <v>673</v>
      </c>
      <c r="CS119" s="64" t="s">
        <v>673</v>
      </c>
      <c r="CT119" s="64" t="s">
        <v>673</v>
      </c>
      <c r="CU119" s="64" t="s">
        <v>673</v>
      </c>
      <c r="CV119" s="64" t="s">
        <v>673</v>
      </c>
      <c r="CW119" s="64" t="s">
        <v>673</v>
      </c>
      <c r="CX119" s="63" t="s">
        <v>673</v>
      </c>
      <c r="CY119" s="64" t="s">
        <v>673</v>
      </c>
      <c r="CZ119" s="64" t="s">
        <v>673</v>
      </c>
      <c r="DA119" s="64" t="s">
        <v>673</v>
      </c>
      <c r="DB119" s="64"/>
      <c r="DC119" s="64"/>
      <c r="DD119" s="64"/>
      <c r="DE119" s="64"/>
      <c r="DF119" s="64"/>
      <c r="DG119" s="64"/>
      <c r="DH119" s="64"/>
    </row>
    <row r="120" spans="1:112" s="59" customFormat="1" ht="12.75" thickBot="1">
      <c r="A120" s="57"/>
      <c r="B120" s="57"/>
      <c r="C120" s="82"/>
      <c r="D120" s="164" t="s">
        <v>194</v>
      </c>
      <c r="E120" s="165"/>
      <c r="F120" s="165"/>
      <c r="G120" s="165"/>
      <c r="H120" s="166"/>
      <c r="I120" s="57"/>
      <c r="J120" s="57"/>
      <c r="K120" s="353" t="s">
        <v>1103</v>
      </c>
      <c r="L120" s="67" t="s">
        <v>236</v>
      </c>
      <c r="M120" s="63" t="s">
        <v>682</v>
      </c>
      <c r="N120" s="63" t="s">
        <v>682</v>
      </c>
      <c r="O120" s="63" t="s">
        <v>682</v>
      </c>
      <c r="P120" s="63" t="s">
        <v>682</v>
      </c>
      <c r="Q120" s="64" t="s">
        <v>682</v>
      </c>
      <c r="R120" s="64" t="s">
        <v>682</v>
      </c>
      <c r="S120" s="64" t="s">
        <v>682</v>
      </c>
      <c r="T120" s="64" t="s">
        <v>682</v>
      </c>
      <c r="U120" s="64" t="s">
        <v>682</v>
      </c>
      <c r="V120" s="64" t="s">
        <v>682</v>
      </c>
      <c r="W120" s="64" t="s">
        <v>682</v>
      </c>
      <c r="X120" s="64" t="s">
        <v>682</v>
      </c>
      <c r="Y120" s="64" t="s">
        <v>682</v>
      </c>
      <c r="Z120" s="64" t="s">
        <v>682</v>
      </c>
      <c r="AA120" s="64" t="s">
        <v>682</v>
      </c>
      <c r="AB120" s="64" t="s">
        <v>682</v>
      </c>
      <c r="AC120" s="64" t="s">
        <v>682</v>
      </c>
      <c r="AD120" s="64" t="s">
        <v>682</v>
      </c>
      <c r="AE120" s="64" t="s">
        <v>671</v>
      </c>
      <c r="AF120" s="63"/>
      <c r="AG120" s="63" t="s">
        <v>682</v>
      </c>
      <c r="AH120" s="63" t="s">
        <v>682</v>
      </c>
      <c r="AI120" s="63" t="s">
        <v>682</v>
      </c>
      <c r="AJ120" s="63" t="s">
        <v>682</v>
      </c>
      <c r="AK120" s="63" t="s">
        <v>682</v>
      </c>
      <c r="AL120" s="63" t="s">
        <v>682</v>
      </c>
      <c r="AM120" s="63" t="s">
        <v>682</v>
      </c>
      <c r="AN120" s="63" t="s">
        <v>682</v>
      </c>
      <c r="AO120" s="63" t="s">
        <v>682</v>
      </c>
      <c r="AP120" s="63" t="s">
        <v>682</v>
      </c>
      <c r="AQ120" s="63" t="s">
        <v>682</v>
      </c>
      <c r="AR120" s="63" t="s">
        <v>682</v>
      </c>
      <c r="AS120" s="63" t="s">
        <v>682</v>
      </c>
      <c r="AT120" s="63" t="s">
        <v>682</v>
      </c>
      <c r="AU120" s="63" t="s">
        <v>682</v>
      </c>
      <c r="AV120" s="63" t="s">
        <v>682</v>
      </c>
      <c r="AW120" s="63" t="s">
        <v>682</v>
      </c>
      <c r="AX120" s="63" t="s">
        <v>682</v>
      </c>
      <c r="AY120" s="64" t="s">
        <v>682</v>
      </c>
      <c r="AZ120" s="64" t="s">
        <v>682</v>
      </c>
      <c r="BA120" s="64" t="s">
        <v>682</v>
      </c>
      <c r="BB120" s="64" t="s">
        <v>682</v>
      </c>
      <c r="BC120" s="64" t="s">
        <v>682</v>
      </c>
      <c r="BD120" s="64" t="s">
        <v>682</v>
      </c>
      <c r="BE120" s="64" t="s">
        <v>682</v>
      </c>
      <c r="BF120" s="64" t="s">
        <v>682</v>
      </c>
      <c r="BG120" s="64" t="s">
        <v>682</v>
      </c>
      <c r="BH120" s="64" t="s">
        <v>682</v>
      </c>
      <c r="BI120" s="64" t="s">
        <v>682</v>
      </c>
      <c r="BJ120" s="64" t="s">
        <v>682</v>
      </c>
      <c r="BK120" s="64" t="s">
        <v>682</v>
      </c>
      <c r="BL120" s="64" t="s">
        <v>682</v>
      </c>
      <c r="BM120" s="64" t="s">
        <v>682</v>
      </c>
      <c r="BN120" s="64" t="s">
        <v>682</v>
      </c>
      <c r="BO120" s="64" t="s">
        <v>682</v>
      </c>
      <c r="BP120" s="64" t="s">
        <v>682</v>
      </c>
      <c r="BQ120" s="64" t="s">
        <v>682</v>
      </c>
      <c r="BR120" s="64" t="s">
        <v>682</v>
      </c>
      <c r="BS120" s="64" t="s">
        <v>682</v>
      </c>
      <c r="BT120" s="64" t="s">
        <v>682</v>
      </c>
      <c r="BU120" s="64" t="s">
        <v>682</v>
      </c>
      <c r="BV120" s="64" t="s">
        <v>682</v>
      </c>
      <c r="BW120" s="64" t="s">
        <v>682</v>
      </c>
      <c r="BX120" s="64" t="s">
        <v>682</v>
      </c>
      <c r="BY120" s="64"/>
      <c r="BZ120" s="64" t="s">
        <v>682</v>
      </c>
      <c r="CA120" s="64" t="s">
        <v>682</v>
      </c>
      <c r="CB120" s="64" t="s">
        <v>682</v>
      </c>
      <c r="CC120" s="64"/>
      <c r="CD120" s="64"/>
      <c r="CE120" s="64" t="s">
        <v>682</v>
      </c>
      <c r="CF120" s="64" t="s">
        <v>682</v>
      </c>
      <c r="CG120" s="64" t="s">
        <v>682</v>
      </c>
      <c r="CH120" s="64" t="s">
        <v>682</v>
      </c>
      <c r="CI120" s="64" t="s">
        <v>682</v>
      </c>
      <c r="CJ120" s="64" t="s">
        <v>682</v>
      </c>
      <c r="CK120" s="64" t="s">
        <v>682</v>
      </c>
      <c r="CL120" s="64" t="s">
        <v>671</v>
      </c>
      <c r="CM120" s="64" t="s">
        <v>671</v>
      </c>
      <c r="CN120" s="64" t="s">
        <v>1274</v>
      </c>
      <c r="CO120" s="64" t="s">
        <v>682</v>
      </c>
      <c r="CP120" s="64" t="s">
        <v>671</v>
      </c>
      <c r="CQ120" s="64" t="s">
        <v>682</v>
      </c>
      <c r="CR120" s="64" t="s">
        <v>682</v>
      </c>
      <c r="CS120" s="64" t="s">
        <v>682</v>
      </c>
      <c r="CT120" s="64" t="s">
        <v>682</v>
      </c>
      <c r="CU120" s="64" t="s">
        <v>682</v>
      </c>
      <c r="CV120" s="64" t="s">
        <v>682</v>
      </c>
      <c r="CW120" s="64" t="s">
        <v>682</v>
      </c>
      <c r="CX120" s="63" t="s">
        <v>682</v>
      </c>
      <c r="CY120" s="64" t="s">
        <v>682</v>
      </c>
      <c r="CZ120" s="64" t="s">
        <v>682</v>
      </c>
      <c r="DA120" s="64" t="s">
        <v>682</v>
      </c>
      <c r="DB120" s="64"/>
      <c r="DC120" s="64"/>
      <c r="DD120" s="64"/>
      <c r="DE120" s="64"/>
      <c r="DF120" s="64"/>
      <c r="DG120" s="64"/>
      <c r="DH120" s="64"/>
    </row>
    <row r="121" spans="1:112" s="59" customFormat="1" ht="13.5" customHeight="1">
      <c r="A121" s="57"/>
      <c r="B121" s="57"/>
      <c r="C121" s="87" t="s">
        <v>195</v>
      </c>
      <c r="D121" s="167" t="s">
        <v>196</v>
      </c>
      <c r="E121" s="167"/>
      <c r="F121" s="167"/>
      <c r="G121" s="167"/>
      <c r="H121" s="168"/>
      <c r="I121" s="57"/>
      <c r="J121" s="57"/>
      <c r="K121" s="353" t="s">
        <v>1104</v>
      </c>
      <c r="L121" s="67" t="s">
        <v>237</v>
      </c>
      <c r="M121" s="63" t="s">
        <v>683</v>
      </c>
      <c r="N121" s="63" t="s">
        <v>683</v>
      </c>
      <c r="O121" s="63" t="s">
        <v>683</v>
      </c>
      <c r="P121" s="63" t="s">
        <v>683</v>
      </c>
      <c r="Q121" s="64" t="s">
        <v>683</v>
      </c>
      <c r="R121" s="64" t="s">
        <v>683</v>
      </c>
      <c r="S121" s="64" t="s">
        <v>683</v>
      </c>
      <c r="T121" s="64" t="s">
        <v>683</v>
      </c>
      <c r="U121" s="64" t="s">
        <v>684</v>
      </c>
      <c r="V121" s="64" t="s">
        <v>684</v>
      </c>
      <c r="W121" s="64" t="s">
        <v>683</v>
      </c>
      <c r="X121" s="64" t="s">
        <v>685</v>
      </c>
      <c r="Y121" s="64" t="s">
        <v>685</v>
      </c>
      <c r="Z121" s="64" t="s">
        <v>685</v>
      </c>
      <c r="AA121" s="64" t="s">
        <v>685</v>
      </c>
      <c r="AB121" s="64" t="s">
        <v>685</v>
      </c>
      <c r="AC121" s="64" t="s">
        <v>685</v>
      </c>
      <c r="AD121" s="64" t="s">
        <v>685</v>
      </c>
      <c r="AE121" s="64" t="s">
        <v>686</v>
      </c>
      <c r="AF121" s="63"/>
      <c r="AG121" s="63" t="s">
        <v>687</v>
      </c>
      <c r="AH121" s="63" t="s">
        <v>687</v>
      </c>
      <c r="AI121" s="63" t="s">
        <v>687</v>
      </c>
      <c r="AJ121" s="63" t="s">
        <v>687</v>
      </c>
      <c r="AK121" s="63" t="s">
        <v>687</v>
      </c>
      <c r="AL121" s="63" t="s">
        <v>687</v>
      </c>
      <c r="AM121" s="63" t="s">
        <v>687</v>
      </c>
      <c r="AN121" s="63" t="s">
        <v>687</v>
      </c>
      <c r="AO121" s="63" t="s">
        <v>687</v>
      </c>
      <c r="AP121" s="63" t="s">
        <v>687</v>
      </c>
      <c r="AQ121" s="63" t="s">
        <v>687</v>
      </c>
      <c r="AR121" s="63" t="s">
        <v>687</v>
      </c>
      <c r="AS121" s="63" t="s">
        <v>687</v>
      </c>
      <c r="AT121" s="63" t="s">
        <v>687</v>
      </c>
      <c r="AU121" s="63" t="s">
        <v>687</v>
      </c>
      <c r="AV121" s="63" t="s">
        <v>687</v>
      </c>
      <c r="AW121" s="63" t="s">
        <v>687</v>
      </c>
      <c r="AX121" s="63" t="s">
        <v>687</v>
      </c>
      <c r="AY121" s="64" t="s">
        <v>683</v>
      </c>
      <c r="AZ121" s="64" t="s">
        <v>683</v>
      </c>
      <c r="BA121" s="64" t="s">
        <v>683</v>
      </c>
      <c r="BB121" s="64" t="s">
        <v>683</v>
      </c>
      <c r="BC121" s="64" t="s">
        <v>683</v>
      </c>
      <c r="BD121" s="64" t="s">
        <v>683</v>
      </c>
      <c r="BE121" s="64" t="s">
        <v>684</v>
      </c>
      <c r="BF121" s="64" t="s">
        <v>684</v>
      </c>
      <c r="BG121" s="64" t="s">
        <v>684</v>
      </c>
      <c r="BH121" s="64" t="s">
        <v>683</v>
      </c>
      <c r="BI121" s="64" t="s">
        <v>683</v>
      </c>
      <c r="BJ121" s="64" t="s">
        <v>683</v>
      </c>
      <c r="BK121" s="64" t="s">
        <v>683</v>
      </c>
      <c r="BL121" s="64" t="s">
        <v>683</v>
      </c>
      <c r="BM121" s="64" t="s">
        <v>683</v>
      </c>
      <c r="BN121" s="64" t="s">
        <v>683</v>
      </c>
      <c r="BO121" s="64" t="s">
        <v>683</v>
      </c>
      <c r="BP121" s="64" t="s">
        <v>683</v>
      </c>
      <c r="BQ121" s="64" t="s">
        <v>683</v>
      </c>
      <c r="BR121" s="64" t="s">
        <v>683</v>
      </c>
      <c r="BS121" s="64" t="s">
        <v>683</v>
      </c>
      <c r="BT121" s="64" t="s">
        <v>683</v>
      </c>
      <c r="BU121" s="64" t="s">
        <v>688</v>
      </c>
      <c r="BV121" s="64" t="s">
        <v>685</v>
      </c>
      <c r="BW121" s="64" t="s">
        <v>687</v>
      </c>
      <c r="BX121" s="64" t="s">
        <v>683</v>
      </c>
      <c r="BY121" s="64"/>
      <c r="BZ121" s="64" t="s">
        <v>684</v>
      </c>
      <c r="CA121" s="64" t="s">
        <v>684</v>
      </c>
      <c r="CB121" s="64" t="s">
        <v>685</v>
      </c>
      <c r="CC121" s="64"/>
      <c r="CD121" s="64"/>
      <c r="CE121" s="64" t="s">
        <v>683</v>
      </c>
      <c r="CF121" s="64" t="s">
        <v>685</v>
      </c>
      <c r="CG121" s="64" t="s">
        <v>685</v>
      </c>
      <c r="CH121" s="64" t="s">
        <v>684</v>
      </c>
      <c r="CI121" s="64" t="s">
        <v>684</v>
      </c>
      <c r="CJ121" s="64" t="s">
        <v>684</v>
      </c>
      <c r="CK121" s="64" t="s">
        <v>684</v>
      </c>
      <c r="CL121" s="64" t="s">
        <v>686</v>
      </c>
      <c r="CM121" s="64" t="s">
        <v>686</v>
      </c>
      <c r="CN121" s="64" t="s">
        <v>1275</v>
      </c>
      <c r="CO121" s="64" t="s">
        <v>684</v>
      </c>
      <c r="CP121" s="64" t="s">
        <v>686</v>
      </c>
      <c r="CQ121" s="64" t="s">
        <v>683</v>
      </c>
      <c r="CR121" s="64" t="s">
        <v>684</v>
      </c>
      <c r="CS121" s="64" t="s">
        <v>683</v>
      </c>
      <c r="CT121" s="64" t="s">
        <v>684</v>
      </c>
      <c r="CU121" s="64" t="s">
        <v>687</v>
      </c>
      <c r="CV121" s="64" t="s">
        <v>687</v>
      </c>
      <c r="CW121" s="64" t="s">
        <v>687</v>
      </c>
      <c r="CX121" s="63" t="s">
        <v>687</v>
      </c>
      <c r="CY121" s="64" t="s">
        <v>684</v>
      </c>
      <c r="CZ121" s="64" t="s">
        <v>684</v>
      </c>
      <c r="DA121" s="64" t="s">
        <v>683</v>
      </c>
      <c r="DB121" s="64"/>
      <c r="DC121" s="64"/>
      <c r="DD121" s="64"/>
      <c r="DE121" s="64"/>
      <c r="DF121" s="64"/>
      <c r="DG121" s="64"/>
      <c r="DH121" s="64"/>
    </row>
    <row r="122" spans="1:112" s="59" customFormat="1">
      <c r="A122" s="57"/>
      <c r="B122" s="57"/>
      <c r="C122" s="77"/>
      <c r="D122" s="2" t="s">
        <v>197</v>
      </c>
      <c r="E122" s="2"/>
      <c r="F122" s="2"/>
      <c r="G122" s="2"/>
      <c r="H122" s="144"/>
      <c r="I122" s="57"/>
      <c r="J122" s="57"/>
      <c r="K122" s="353" t="s">
        <v>1105</v>
      </c>
      <c r="L122" s="67" t="s">
        <v>238</v>
      </c>
      <c r="M122" s="63" t="s">
        <v>659</v>
      </c>
      <c r="N122" s="63" t="s">
        <v>659</v>
      </c>
      <c r="O122" s="63" t="s">
        <v>659</v>
      </c>
      <c r="P122" s="63" t="s">
        <v>659</v>
      </c>
      <c r="Q122" s="64" t="s">
        <v>659</v>
      </c>
      <c r="R122" s="64" t="s">
        <v>659</v>
      </c>
      <c r="S122" s="64" t="s">
        <v>659</v>
      </c>
      <c r="T122" s="64" t="s">
        <v>659</v>
      </c>
      <c r="U122" s="64" t="s">
        <v>689</v>
      </c>
      <c r="V122" s="64" t="s">
        <v>689</v>
      </c>
      <c r="W122" s="64" t="s">
        <v>659</v>
      </c>
      <c r="X122" s="64" t="s">
        <v>659</v>
      </c>
      <c r="Y122" s="64" t="s">
        <v>659</v>
      </c>
      <c r="Z122" s="64" t="s">
        <v>659</v>
      </c>
      <c r="AA122" s="64" t="s">
        <v>659</v>
      </c>
      <c r="AB122" s="64" t="s">
        <v>659</v>
      </c>
      <c r="AC122" s="64" t="s">
        <v>659</v>
      </c>
      <c r="AD122" s="64" t="s">
        <v>659</v>
      </c>
      <c r="AE122" s="64"/>
      <c r="AF122" s="63"/>
      <c r="AG122" s="63" t="s">
        <v>690</v>
      </c>
      <c r="AH122" s="63" t="s">
        <v>690</v>
      </c>
      <c r="AI122" s="63" t="s">
        <v>690</v>
      </c>
      <c r="AJ122" s="63" t="s">
        <v>690</v>
      </c>
      <c r="AK122" s="63" t="s">
        <v>690</v>
      </c>
      <c r="AL122" s="63" t="s">
        <v>690</v>
      </c>
      <c r="AM122" s="63" t="s">
        <v>690</v>
      </c>
      <c r="AN122" s="63" t="s">
        <v>690</v>
      </c>
      <c r="AO122" s="63" t="s">
        <v>690</v>
      </c>
      <c r="AP122" s="63" t="s">
        <v>690</v>
      </c>
      <c r="AQ122" s="63" t="s">
        <v>690</v>
      </c>
      <c r="AR122" s="63" t="s">
        <v>690</v>
      </c>
      <c r="AS122" s="63" t="s">
        <v>690</v>
      </c>
      <c r="AT122" s="63" t="s">
        <v>690</v>
      </c>
      <c r="AU122" s="63" t="s">
        <v>690</v>
      </c>
      <c r="AV122" s="63" t="s">
        <v>690</v>
      </c>
      <c r="AW122" s="63" t="s">
        <v>690</v>
      </c>
      <c r="AX122" s="63" t="s">
        <v>690</v>
      </c>
      <c r="AY122" s="64" t="s">
        <v>659</v>
      </c>
      <c r="AZ122" s="64" t="s">
        <v>659</v>
      </c>
      <c r="BA122" s="64" t="s">
        <v>659</v>
      </c>
      <c r="BB122" s="64" t="s">
        <v>659</v>
      </c>
      <c r="BC122" s="64" t="s">
        <v>659</v>
      </c>
      <c r="BD122" s="64" t="s">
        <v>659</v>
      </c>
      <c r="BE122" s="64" t="s">
        <v>689</v>
      </c>
      <c r="BF122" s="64" t="s">
        <v>689</v>
      </c>
      <c r="BG122" s="64" t="s">
        <v>689</v>
      </c>
      <c r="BH122" s="64" t="s">
        <v>659</v>
      </c>
      <c r="BI122" s="64" t="s">
        <v>659</v>
      </c>
      <c r="BJ122" s="64" t="s">
        <v>659</v>
      </c>
      <c r="BK122" s="64" t="s">
        <v>659</v>
      </c>
      <c r="BL122" s="64" t="s">
        <v>659</v>
      </c>
      <c r="BM122" s="64" t="s">
        <v>659</v>
      </c>
      <c r="BN122" s="64" t="s">
        <v>659</v>
      </c>
      <c r="BO122" s="64" t="s">
        <v>659</v>
      </c>
      <c r="BP122" s="64" t="s">
        <v>659</v>
      </c>
      <c r="BQ122" s="64" t="s">
        <v>659</v>
      </c>
      <c r="BR122" s="64" t="s">
        <v>659</v>
      </c>
      <c r="BS122" s="64" t="s">
        <v>659</v>
      </c>
      <c r="BT122" s="64" t="s">
        <v>659</v>
      </c>
      <c r="BU122" s="64" t="s">
        <v>687</v>
      </c>
      <c r="BV122" s="64" t="s">
        <v>659</v>
      </c>
      <c r="BW122" s="64" t="s">
        <v>690</v>
      </c>
      <c r="BX122" s="64" t="s">
        <v>659</v>
      </c>
      <c r="BY122" s="64"/>
      <c r="BZ122" s="64" t="s">
        <v>689</v>
      </c>
      <c r="CA122" s="64" t="s">
        <v>689</v>
      </c>
      <c r="CB122" s="64" t="s">
        <v>659</v>
      </c>
      <c r="CC122" s="64"/>
      <c r="CD122" s="64"/>
      <c r="CE122" s="64" t="s">
        <v>659</v>
      </c>
      <c r="CF122" s="64" t="s">
        <v>659</v>
      </c>
      <c r="CG122" s="64" t="s">
        <v>659</v>
      </c>
      <c r="CH122" s="64" t="s">
        <v>689</v>
      </c>
      <c r="CI122" s="64" t="s">
        <v>689</v>
      </c>
      <c r="CJ122" s="64" t="s">
        <v>689</v>
      </c>
      <c r="CK122" s="64" t="s">
        <v>689</v>
      </c>
      <c r="CL122" s="64"/>
      <c r="CM122" s="64"/>
      <c r="CN122" s="64" t="s">
        <v>1276</v>
      </c>
      <c r="CO122" s="64" t="s">
        <v>689</v>
      </c>
      <c r="CP122" s="64"/>
      <c r="CQ122" s="64" t="s">
        <v>659</v>
      </c>
      <c r="CR122" s="64" t="s">
        <v>689</v>
      </c>
      <c r="CS122" s="64" t="s">
        <v>659</v>
      </c>
      <c r="CT122" s="64" t="s">
        <v>689</v>
      </c>
      <c r="CU122" s="64" t="s">
        <v>690</v>
      </c>
      <c r="CV122" s="64" t="s">
        <v>690</v>
      </c>
      <c r="CW122" s="64" t="s">
        <v>690</v>
      </c>
      <c r="CX122" s="63" t="s">
        <v>690</v>
      </c>
      <c r="CY122" s="64" t="s">
        <v>689</v>
      </c>
      <c r="CZ122" s="64" t="s">
        <v>689</v>
      </c>
      <c r="DA122" s="64" t="s">
        <v>659</v>
      </c>
      <c r="DB122" s="64"/>
      <c r="DC122" s="64"/>
      <c r="DD122" s="64"/>
      <c r="DE122" s="64"/>
      <c r="DF122" s="64"/>
      <c r="DG122" s="64"/>
      <c r="DH122" s="64"/>
    </row>
    <row r="123" spans="1:112" s="59" customFormat="1">
      <c r="A123" s="57"/>
      <c r="B123" s="57"/>
      <c r="C123" s="77"/>
      <c r="D123" s="2" t="s">
        <v>198</v>
      </c>
      <c r="E123" s="2"/>
      <c r="F123" s="2"/>
      <c r="G123" s="2"/>
      <c r="H123" s="144"/>
      <c r="I123" s="57"/>
      <c r="J123" s="57"/>
      <c r="K123" s="353" t="s">
        <v>1106</v>
      </c>
      <c r="L123" s="67" t="s">
        <v>239</v>
      </c>
      <c r="M123" s="63" t="s">
        <v>659</v>
      </c>
      <c r="N123" s="63" t="s">
        <v>659</v>
      </c>
      <c r="O123" s="63" t="s">
        <v>659</v>
      </c>
      <c r="P123" s="63" t="s">
        <v>659</v>
      </c>
      <c r="Q123" s="64" t="s">
        <v>659</v>
      </c>
      <c r="R123" s="64" t="s">
        <v>659</v>
      </c>
      <c r="S123" s="64" t="s">
        <v>659</v>
      </c>
      <c r="T123" s="64" t="s">
        <v>659</v>
      </c>
      <c r="U123" s="64" t="s">
        <v>691</v>
      </c>
      <c r="V123" s="64" t="s">
        <v>691</v>
      </c>
      <c r="W123" s="64" t="s">
        <v>659</v>
      </c>
      <c r="X123" s="64" t="s">
        <v>659</v>
      </c>
      <c r="Y123" s="64" t="s">
        <v>659</v>
      </c>
      <c r="Z123" s="64" t="s">
        <v>659</v>
      </c>
      <c r="AA123" s="64" t="s">
        <v>659</v>
      </c>
      <c r="AB123" s="64" t="s">
        <v>659</v>
      </c>
      <c r="AC123" s="64" t="s">
        <v>659</v>
      </c>
      <c r="AD123" s="64" t="s">
        <v>659</v>
      </c>
      <c r="AE123" s="64"/>
      <c r="AF123" s="63"/>
      <c r="AG123" s="63" t="s">
        <v>659</v>
      </c>
      <c r="AH123" s="63" t="s">
        <v>659</v>
      </c>
      <c r="AI123" s="63" t="s">
        <v>659</v>
      </c>
      <c r="AJ123" s="63" t="s">
        <v>659</v>
      </c>
      <c r="AK123" s="63" t="s">
        <v>659</v>
      </c>
      <c r="AL123" s="63" t="s">
        <v>659</v>
      </c>
      <c r="AM123" s="63" t="s">
        <v>659</v>
      </c>
      <c r="AN123" s="63" t="s">
        <v>659</v>
      </c>
      <c r="AO123" s="63" t="s">
        <v>659</v>
      </c>
      <c r="AP123" s="63" t="s">
        <v>659</v>
      </c>
      <c r="AQ123" s="63" t="s">
        <v>659</v>
      </c>
      <c r="AR123" s="63" t="s">
        <v>659</v>
      </c>
      <c r="AS123" s="63" t="s">
        <v>659</v>
      </c>
      <c r="AT123" s="63" t="s">
        <v>659</v>
      </c>
      <c r="AU123" s="63" t="s">
        <v>659</v>
      </c>
      <c r="AV123" s="63" t="s">
        <v>659</v>
      </c>
      <c r="AW123" s="63" t="s">
        <v>659</v>
      </c>
      <c r="AX123" s="63" t="s">
        <v>659</v>
      </c>
      <c r="AY123" s="64" t="s">
        <v>659</v>
      </c>
      <c r="AZ123" s="64" t="s">
        <v>659</v>
      </c>
      <c r="BA123" s="64" t="s">
        <v>659</v>
      </c>
      <c r="BB123" s="64" t="s">
        <v>659</v>
      </c>
      <c r="BC123" s="64" t="s">
        <v>659</v>
      </c>
      <c r="BD123" s="64" t="s">
        <v>659</v>
      </c>
      <c r="BE123" s="64" t="s">
        <v>691</v>
      </c>
      <c r="BF123" s="64" t="s">
        <v>691</v>
      </c>
      <c r="BG123" s="64" t="s">
        <v>691</v>
      </c>
      <c r="BH123" s="64" t="s">
        <v>659</v>
      </c>
      <c r="BI123" s="64" t="s">
        <v>659</v>
      </c>
      <c r="BJ123" s="64" t="s">
        <v>659</v>
      </c>
      <c r="BK123" s="64" t="s">
        <v>659</v>
      </c>
      <c r="BL123" s="64" t="s">
        <v>659</v>
      </c>
      <c r="BM123" s="64" t="s">
        <v>659</v>
      </c>
      <c r="BN123" s="64" t="s">
        <v>659</v>
      </c>
      <c r="BO123" s="64" t="s">
        <v>659</v>
      </c>
      <c r="BP123" s="64" t="s">
        <v>659</v>
      </c>
      <c r="BQ123" s="64" t="s">
        <v>659</v>
      </c>
      <c r="BR123" s="64" t="s">
        <v>659</v>
      </c>
      <c r="BS123" s="64" t="s">
        <v>659</v>
      </c>
      <c r="BT123" s="64" t="s">
        <v>659</v>
      </c>
      <c r="BU123" s="64" t="s">
        <v>691</v>
      </c>
      <c r="BV123" s="64" t="s">
        <v>659</v>
      </c>
      <c r="BW123" s="64" t="s">
        <v>659</v>
      </c>
      <c r="BX123" s="64" t="s">
        <v>659</v>
      </c>
      <c r="BY123" s="64"/>
      <c r="BZ123" s="64" t="s">
        <v>691</v>
      </c>
      <c r="CA123" s="64" t="s">
        <v>691</v>
      </c>
      <c r="CB123" s="64" t="s">
        <v>659</v>
      </c>
      <c r="CC123" s="64"/>
      <c r="CD123" s="64"/>
      <c r="CE123" s="64" t="s">
        <v>659</v>
      </c>
      <c r="CF123" s="64" t="s">
        <v>659</v>
      </c>
      <c r="CG123" s="64" t="s">
        <v>659</v>
      </c>
      <c r="CH123" s="64" t="s">
        <v>691</v>
      </c>
      <c r="CI123" s="64" t="s">
        <v>691</v>
      </c>
      <c r="CJ123" s="64" t="s">
        <v>691</v>
      </c>
      <c r="CK123" s="64" t="s">
        <v>691</v>
      </c>
      <c r="CL123" s="64"/>
      <c r="CM123" s="64"/>
      <c r="CN123" s="64"/>
      <c r="CO123" s="64" t="s">
        <v>691</v>
      </c>
      <c r="CP123" s="64"/>
      <c r="CQ123" s="64" t="s">
        <v>659</v>
      </c>
      <c r="CR123" s="64" t="s">
        <v>691</v>
      </c>
      <c r="CS123" s="64" t="s">
        <v>659</v>
      </c>
      <c r="CT123" s="64" t="s">
        <v>691</v>
      </c>
      <c r="CU123" s="64" t="s">
        <v>659</v>
      </c>
      <c r="CV123" s="64" t="s">
        <v>659</v>
      </c>
      <c r="CW123" s="64" t="s">
        <v>659</v>
      </c>
      <c r="CX123" s="63" t="s">
        <v>659</v>
      </c>
      <c r="CY123" s="64" t="s">
        <v>691</v>
      </c>
      <c r="CZ123" s="64" t="s">
        <v>691</v>
      </c>
      <c r="DA123" s="64" t="s">
        <v>659</v>
      </c>
      <c r="DB123" s="64"/>
      <c r="DC123" s="64"/>
      <c r="DD123" s="64"/>
      <c r="DE123" s="64"/>
      <c r="DF123" s="64"/>
      <c r="DG123" s="64"/>
      <c r="DH123" s="64"/>
    </row>
    <row r="124" spans="1:112" s="59" customFormat="1">
      <c r="A124" s="57"/>
      <c r="B124" s="57"/>
      <c r="C124" s="77"/>
      <c r="D124" s="2" t="s">
        <v>199</v>
      </c>
      <c r="E124" s="2"/>
      <c r="F124" s="2"/>
      <c r="G124" s="2"/>
      <c r="H124" s="144"/>
      <c r="I124" s="57"/>
      <c r="J124" s="57"/>
      <c r="K124" s="353" t="s">
        <v>1107</v>
      </c>
      <c r="L124" s="67" t="s">
        <v>240</v>
      </c>
      <c r="M124" s="63" t="s">
        <v>659</v>
      </c>
      <c r="N124" s="63" t="s">
        <v>659</v>
      </c>
      <c r="O124" s="63" t="s">
        <v>659</v>
      </c>
      <c r="P124" s="63" t="s">
        <v>659</v>
      </c>
      <c r="Q124" s="64" t="s">
        <v>659</v>
      </c>
      <c r="R124" s="64" t="s">
        <v>659</v>
      </c>
      <c r="S124" s="64" t="s">
        <v>659</v>
      </c>
      <c r="T124" s="64" t="s">
        <v>659</v>
      </c>
      <c r="U124" s="64" t="s">
        <v>659</v>
      </c>
      <c r="V124" s="64" t="s">
        <v>659</v>
      </c>
      <c r="W124" s="64" t="s">
        <v>659</v>
      </c>
      <c r="X124" s="64" t="s">
        <v>659</v>
      </c>
      <c r="Y124" s="64" t="s">
        <v>659</v>
      </c>
      <c r="Z124" s="64" t="s">
        <v>659</v>
      </c>
      <c r="AA124" s="64" t="s">
        <v>659</v>
      </c>
      <c r="AB124" s="64" t="s">
        <v>659</v>
      </c>
      <c r="AC124" s="64" t="s">
        <v>659</v>
      </c>
      <c r="AD124" s="64" t="s">
        <v>659</v>
      </c>
      <c r="AE124" s="64"/>
      <c r="AF124" s="63"/>
      <c r="AG124" s="63" t="s">
        <v>659</v>
      </c>
      <c r="AH124" s="63" t="s">
        <v>659</v>
      </c>
      <c r="AI124" s="63" t="s">
        <v>659</v>
      </c>
      <c r="AJ124" s="63" t="s">
        <v>659</v>
      </c>
      <c r="AK124" s="63" t="s">
        <v>659</v>
      </c>
      <c r="AL124" s="63" t="s">
        <v>659</v>
      </c>
      <c r="AM124" s="63" t="s">
        <v>659</v>
      </c>
      <c r="AN124" s="63" t="s">
        <v>659</v>
      </c>
      <c r="AO124" s="63" t="s">
        <v>659</v>
      </c>
      <c r="AP124" s="63" t="s">
        <v>659</v>
      </c>
      <c r="AQ124" s="63" t="s">
        <v>659</v>
      </c>
      <c r="AR124" s="63" t="s">
        <v>659</v>
      </c>
      <c r="AS124" s="63" t="s">
        <v>659</v>
      </c>
      <c r="AT124" s="63" t="s">
        <v>659</v>
      </c>
      <c r="AU124" s="63" t="s">
        <v>659</v>
      </c>
      <c r="AV124" s="63" t="s">
        <v>659</v>
      </c>
      <c r="AW124" s="63" t="s">
        <v>659</v>
      </c>
      <c r="AX124" s="63" t="s">
        <v>659</v>
      </c>
      <c r="AY124" s="64" t="s">
        <v>659</v>
      </c>
      <c r="AZ124" s="64" t="s">
        <v>659</v>
      </c>
      <c r="BA124" s="64" t="s">
        <v>659</v>
      </c>
      <c r="BB124" s="64" t="s">
        <v>659</v>
      </c>
      <c r="BC124" s="64" t="s">
        <v>659</v>
      </c>
      <c r="BD124" s="64" t="s">
        <v>659</v>
      </c>
      <c r="BE124" s="64" t="s">
        <v>659</v>
      </c>
      <c r="BF124" s="64" t="s">
        <v>659</v>
      </c>
      <c r="BG124" s="64" t="s">
        <v>659</v>
      </c>
      <c r="BH124" s="64" t="s">
        <v>659</v>
      </c>
      <c r="BI124" s="64" t="s">
        <v>659</v>
      </c>
      <c r="BJ124" s="64" t="s">
        <v>659</v>
      </c>
      <c r="BK124" s="64" t="s">
        <v>659</v>
      </c>
      <c r="BL124" s="64" t="s">
        <v>659</v>
      </c>
      <c r="BM124" s="64" t="s">
        <v>659</v>
      </c>
      <c r="BN124" s="64" t="s">
        <v>659</v>
      </c>
      <c r="BO124" s="64" t="s">
        <v>659</v>
      </c>
      <c r="BP124" s="64" t="s">
        <v>659</v>
      </c>
      <c r="BQ124" s="64" t="s">
        <v>659</v>
      </c>
      <c r="BR124" s="64" t="s">
        <v>659</v>
      </c>
      <c r="BS124" s="64" t="s">
        <v>659</v>
      </c>
      <c r="BT124" s="64" t="s">
        <v>659</v>
      </c>
      <c r="BU124" s="64" t="s">
        <v>659</v>
      </c>
      <c r="BV124" s="64" t="s">
        <v>659</v>
      </c>
      <c r="BW124" s="64" t="s">
        <v>659</v>
      </c>
      <c r="BX124" s="64" t="s">
        <v>659</v>
      </c>
      <c r="BY124" s="64"/>
      <c r="BZ124" s="64" t="s">
        <v>659</v>
      </c>
      <c r="CA124" s="64" t="s">
        <v>659</v>
      </c>
      <c r="CB124" s="64" t="s">
        <v>659</v>
      </c>
      <c r="CC124" s="64"/>
      <c r="CD124" s="64"/>
      <c r="CE124" s="64" t="s">
        <v>659</v>
      </c>
      <c r="CF124" s="64" t="s">
        <v>659</v>
      </c>
      <c r="CG124" s="64" t="s">
        <v>659</v>
      </c>
      <c r="CH124" s="64" t="s">
        <v>659</v>
      </c>
      <c r="CI124" s="64" t="s">
        <v>659</v>
      </c>
      <c r="CJ124" s="64" t="s">
        <v>659</v>
      </c>
      <c r="CK124" s="64" t="s">
        <v>659</v>
      </c>
      <c r="CL124" s="64"/>
      <c r="CM124" s="64"/>
      <c r="CN124" s="64" t="s">
        <v>659</v>
      </c>
      <c r="CO124" s="64" t="s">
        <v>659</v>
      </c>
      <c r="CP124" s="64"/>
      <c r="CQ124" s="64" t="s">
        <v>659</v>
      </c>
      <c r="CR124" s="64" t="s">
        <v>659</v>
      </c>
      <c r="CS124" s="64" t="s">
        <v>659</v>
      </c>
      <c r="CT124" s="64" t="s">
        <v>659</v>
      </c>
      <c r="CU124" s="64" t="s">
        <v>659</v>
      </c>
      <c r="CV124" s="64" t="s">
        <v>659</v>
      </c>
      <c r="CW124" s="64" t="s">
        <v>659</v>
      </c>
      <c r="CX124" s="63" t="s">
        <v>659</v>
      </c>
      <c r="CY124" s="64" t="s">
        <v>659</v>
      </c>
      <c r="CZ124" s="64" t="s">
        <v>659</v>
      </c>
      <c r="DA124" s="64" t="s">
        <v>659</v>
      </c>
      <c r="DB124" s="64"/>
      <c r="DC124" s="64"/>
      <c r="DD124" s="64"/>
      <c r="DE124" s="64"/>
      <c r="DF124" s="64"/>
      <c r="DG124" s="64"/>
      <c r="DH124" s="64"/>
    </row>
    <row r="125" spans="1:112" s="59" customFormat="1">
      <c r="A125" s="57"/>
      <c r="B125" s="57"/>
      <c r="C125" s="77"/>
      <c r="D125" s="2" t="s">
        <v>200</v>
      </c>
      <c r="E125" s="2"/>
      <c r="F125" s="2"/>
      <c r="G125" s="2"/>
      <c r="H125" s="144"/>
      <c r="I125" s="57"/>
      <c r="J125" s="57"/>
      <c r="K125" s="353" t="s">
        <v>1108</v>
      </c>
      <c r="L125" s="67" t="s">
        <v>241</v>
      </c>
      <c r="M125" s="63">
        <v>0.3</v>
      </c>
      <c r="N125" s="63">
        <v>0.3</v>
      </c>
      <c r="O125" s="63">
        <v>0.3</v>
      </c>
      <c r="P125" s="63">
        <v>0.3</v>
      </c>
      <c r="Q125" s="64">
        <v>0.3</v>
      </c>
      <c r="R125" s="64">
        <v>0.3</v>
      </c>
      <c r="S125" s="64">
        <v>0.3</v>
      </c>
      <c r="T125" s="64">
        <v>0.3</v>
      </c>
      <c r="U125" s="64">
        <v>0.4</v>
      </c>
      <c r="V125" s="64">
        <v>0.4</v>
      </c>
      <c r="W125" s="64">
        <v>0.5</v>
      </c>
      <c r="X125" s="64">
        <v>0.4</v>
      </c>
      <c r="Y125" s="64">
        <v>0.5</v>
      </c>
      <c r="Z125" s="64">
        <v>0.5</v>
      </c>
      <c r="AA125" s="64">
        <v>0.5</v>
      </c>
      <c r="AB125" s="64">
        <v>0.5</v>
      </c>
      <c r="AC125" s="64">
        <v>0.5</v>
      </c>
      <c r="AD125" s="64">
        <v>0.4</v>
      </c>
      <c r="AE125" s="64">
        <v>2</v>
      </c>
      <c r="AF125" s="63"/>
      <c r="AG125" s="63">
        <v>0.4</v>
      </c>
      <c r="AH125" s="63">
        <v>0.4</v>
      </c>
      <c r="AI125" s="63">
        <v>0.4</v>
      </c>
      <c r="AJ125" s="63">
        <v>0.4</v>
      </c>
      <c r="AK125" s="63">
        <v>0.4</v>
      </c>
      <c r="AL125" s="63">
        <v>0.4</v>
      </c>
      <c r="AM125" s="63">
        <v>0.4</v>
      </c>
      <c r="AN125" s="63">
        <v>0.4</v>
      </c>
      <c r="AO125" s="63">
        <v>0.4</v>
      </c>
      <c r="AP125" s="63">
        <v>0.4</v>
      </c>
      <c r="AQ125" s="65">
        <v>0.5</v>
      </c>
      <c r="AR125" s="63">
        <v>0.4</v>
      </c>
      <c r="AS125" s="63">
        <v>0.4</v>
      </c>
      <c r="AT125" s="63">
        <v>0.4</v>
      </c>
      <c r="AU125" s="63">
        <v>0.4</v>
      </c>
      <c r="AV125" s="63">
        <v>0.4</v>
      </c>
      <c r="AW125" s="63">
        <v>0.4</v>
      </c>
      <c r="AX125" s="63">
        <v>0.4</v>
      </c>
      <c r="AY125" s="64">
        <v>0.3</v>
      </c>
      <c r="AZ125" s="64">
        <v>0.3</v>
      </c>
      <c r="BA125" s="64">
        <v>0.3</v>
      </c>
      <c r="BB125" s="64">
        <v>0.3</v>
      </c>
      <c r="BC125" s="64">
        <v>0.3</v>
      </c>
      <c r="BD125" s="64">
        <v>0.3</v>
      </c>
      <c r="BE125" s="64">
        <v>0.4</v>
      </c>
      <c r="BF125" s="64">
        <v>0.4</v>
      </c>
      <c r="BG125" s="64">
        <v>0.4</v>
      </c>
      <c r="BH125" s="64">
        <v>0.4</v>
      </c>
      <c r="BI125" s="64">
        <v>0.4</v>
      </c>
      <c r="BJ125" s="64">
        <v>0.4</v>
      </c>
      <c r="BK125" s="64">
        <v>0.5</v>
      </c>
      <c r="BL125" s="64">
        <v>0.4</v>
      </c>
      <c r="BM125" s="64">
        <v>0.4</v>
      </c>
      <c r="BN125" s="64">
        <v>0.4</v>
      </c>
      <c r="BO125" s="64">
        <v>0.4</v>
      </c>
      <c r="BP125" s="64">
        <v>0.4</v>
      </c>
      <c r="BQ125" s="64">
        <v>0.4</v>
      </c>
      <c r="BR125" s="64">
        <v>0.4</v>
      </c>
      <c r="BS125" s="64">
        <v>0.4</v>
      </c>
      <c r="BT125" s="64">
        <v>0.4</v>
      </c>
      <c r="BU125" s="64">
        <v>0.4</v>
      </c>
      <c r="BV125" s="64">
        <v>0.4</v>
      </c>
      <c r="BW125" s="64">
        <v>0.4</v>
      </c>
      <c r="BX125" s="64">
        <v>0.4</v>
      </c>
      <c r="BY125" s="64">
        <v>0.4</v>
      </c>
      <c r="BZ125" s="64">
        <v>0.4</v>
      </c>
      <c r="CA125" s="64">
        <v>0.35</v>
      </c>
      <c r="CB125" s="64">
        <v>0.5</v>
      </c>
      <c r="CC125" s="64"/>
      <c r="CD125" s="64"/>
      <c r="CE125" s="64">
        <v>0.4</v>
      </c>
      <c r="CF125" s="64">
        <v>0.5</v>
      </c>
      <c r="CG125" s="64">
        <v>0.4</v>
      </c>
      <c r="CH125" s="64">
        <v>0.4</v>
      </c>
      <c r="CI125" s="64">
        <v>0.4</v>
      </c>
      <c r="CJ125" s="64">
        <v>0.4</v>
      </c>
      <c r="CK125" s="64">
        <v>0.35</v>
      </c>
      <c r="CL125" s="64">
        <v>2</v>
      </c>
      <c r="CM125" s="64">
        <v>2</v>
      </c>
      <c r="CN125" s="64">
        <v>0.3</v>
      </c>
      <c r="CO125" s="64">
        <v>0.4</v>
      </c>
      <c r="CP125" s="64">
        <v>2</v>
      </c>
      <c r="CQ125" s="64">
        <v>0.3</v>
      </c>
      <c r="CR125" s="64">
        <v>0.4</v>
      </c>
      <c r="CS125" s="64">
        <v>0.4</v>
      </c>
      <c r="CT125" s="64">
        <v>0.4</v>
      </c>
      <c r="CU125" s="64">
        <v>0.4</v>
      </c>
      <c r="CV125" s="64">
        <v>0.4</v>
      </c>
      <c r="CW125" s="64">
        <v>0.4</v>
      </c>
      <c r="CX125" s="63">
        <v>0.4</v>
      </c>
      <c r="CY125" s="64">
        <v>0.4</v>
      </c>
      <c r="CZ125" s="64">
        <v>0.4</v>
      </c>
      <c r="DA125" s="64">
        <v>0.3</v>
      </c>
      <c r="DB125" s="64"/>
      <c r="DC125" s="64"/>
      <c r="DD125" s="64"/>
      <c r="DE125" s="64"/>
      <c r="DF125" s="64"/>
      <c r="DG125" s="64"/>
      <c r="DH125" s="64"/>
    </row>
    <row r="126" spans="1:112" s="59" customFormat="1">
      <c r="A126" s="57"/>
      <c r="B126" s="57"/>
      <c r="C126" s="77"/>
      <c r="D126" s="2" t="s">
        <v>201</v>
      </c>
      <c r="E126" s="2"/>
      <c r="F126" s="2"/>
      <c r="G126" s="2"/>
      <c r="H126" s="144"/>
      <c r="I126" s="57"/>
      <c r="J126" s="57"/>
      <c r="K126" s="353" t="s">
        <v>1109</v>
      </c>
      <c r="L126" s="67" t="s">
        <v>242</v>
      </c>
      <c r="M126" s="63">
        <v>5.0999999999999996</v>
      </c>
      <c r="N126" s="63">
        <v>5.0999999999999996</v>
      </c>
      <c r="O126" s="63">
        <v>5.0999999999999996</v>
      </c>
      <c r="P126" s="63">
        <v>5.0999999999999996</v>
      </c>
      <c r="Q126" s="64">
        <v>5.0999999999999996</v>
      </c>
      <c r="R126" s="64">
        <v>5.0999999999999996</v>
      </c>
      <c r="S126" s="64">
        <v>5.0999999999999996</v>
      </c>
      <c r="T126" s="64">
        <v>5.0999999999999996</v>
      </c>
      <c r="U126" s="64">
        <v>2</v>
      </c>
      <c r="V126" s="64">
        <v>2</v>
      </c>
      <c r="W126" s="64">
        <v>5</v>
      </c>
      <c r="X126" s="64">
        <v>5</v>
      </c>
      <c r="Y126" s="64">
        <v>5</v>
      </c>
      <c r="Z126" s="64">
        <v>5</v>
      </c>
      <c r="AA126" s="64">
        <v>5</v>
      </c>
      <c r="AB126" s="64">
        <v>5</v>
      </c>
      <c r="AC126" s="64">
        <v>5</v>
      </c>
      <c r="AD126" s="64">
        <v>5</v>
      </c>
      <c r="AE126" s="64">
        <v>3</v>
      </c>
      <c r="AF126" s="63"/>
      <c r="AG126" s="63">
        <v>4</v>
      </c>
      <c r="AH126" s="63">
        <v>4</v>
      </c>
      <c r="AI126" s="63">
        <v>4</v>
      </c>
      <c r="AJ126" s="63">
        <v>4</v>
      </c>
      <c r="AK126" s="63">
        <v>4</v>
      </c>
      <c r="AL126" s="63">
        <v>4</v>
      </c>
      <c r="AM126" s="63">
        <v>4</v>
      </c>
      <c r="AN126" s="63">
        <v>4</v>
      </c>
      <c r="AO126" s="63">
        <v>4</v>
      </c>
      <c r="AP126" s="63">
        <v>4</v>
      </c>
      <c r="AQ126" s="65">
        <v>4</v>
      </c>
      <c r="AR126" s="63">
        <v>4</v>
      </c>
      <c r="AS126" s="63">
        <v>4</v>
      </c>
      <c r="AT126" s="63">
        <v>4</v>
      </c>
      <c r="AU126" s="63">
        <v>4</v>
      </c>
      <c r="AV126" s="63">
        <v>4</v>
      </c>
      <c r="AW126" s="63">
        <v>4</v>
      </c>
      <c r="AX126" s="63">
        <v>4</v>
      </c>
      <c r="AY126" s="64">
        <v>5.0999999999999996</v>
      </c>
      <c r="AZ126" s="64">
        <v>5.0999999999999996</v>
      </c>
      <c r="BA126" s="64">
        <v>5.0999999999999996</v>
      </c>
      <c r="BB126" s="64">
        <v>5.0999999999999996</v>
      </c>
      <c r="BC126" s="64">
        <v>5.0999999999999996</v>
      </c>
      <c r="BD126" s="64">
        <v>5.0999999999999996</v>
      </c>
      <c r="BE126" s="64">
        <v>2</v>
      </c>
      <c r="BF126" s="64">
        <v>2</v>
      </c>
      <c r="BG126" s="64">
        <v>2</v>
      </c>
      <c r="BH126" s="64">
        <v>5.4</v>
      </c>
      <c r="BI126" s="64">
        <v>5.4</v>
      </c>
      <c r="BJ126" s="64">
        <v>5.4</v>
      </c>
      <c r="BK126" s="64">
        <v>5</v>
      </c>
      <c r="BL126" s="64">
        <v>5.4</v>
      </c>
      <c r="BM126" s="64">
        <v>5.4</v>
      </c>
      <c r="BN126" s="64">
        <v>5.4</v>
      </c>
      <c r="BO126" s="64">
        <v>5.4</v>
      </c>
      <c r="BP126" s="64">
        <v>5.4</v>
      </c>
      <c r="BQ126" s="64">
        <v>5.4</v>
      </c>
      <c r="BR126" s="64">
        <v>5.4</v>
      </c>
      <c r="BS126" s="64">
        <v>5.4</v>
      </c>
      <c r="BT126" s="64">
        <v>5.4</v>
      </c>
      <c r="BU126" s="64">
        <v>2</v>
      </c>
      <c r="BV126" s="64">
        <v>5</v>
      </c>
      <c r="BW126" s="64">
        <v>4</v>
      </c>
      <c r="BX126" s="64">
        <v>5.4</v>
      </c>
      <c r="BY126" s="64">
        <v>2</v>
      </c>
      <c r="BZ126" s="64">
        <v>2</v>
      </c>
      <c r="CA126" s="64">
        <v>2</v>
      </c>
      <c r="CB126" s="64">
        <v>5</v>
      </c>
      <c r="CC126" s="64"/>
      <c r="CD126" s="64"/>
      <c r="CE126" s="64">
        <v>5.4</v>
      </c>
      <c r="CF126" s="64">
        <v>5</v>
      </c>
      <c r="CG126" s="64">
        <v>5</v>
      </c>
      <c r="CH126" s="64">
        <v>2</v>
      </c>
      <c r="CI126" s="64">
        <v>2</v>
      </c>
      <c r="CJ126" s="64">
        <v>2</v>
      </c>
      <c r="CK126" s="64">
        <v>2</v>
      </c>
      <c r="CL126" s="64">
        <v>5</v>
      </c>
      <c r="CM126" s="64">
        <v>5</v>
      </c>
      <c r="CN126" s="64">
        <v>0.1</v>
      </c>
      <c r="CO126" s="64">
        <v>2</v>
      </c>
      <c r="CP126" s="64">
        <v>3</v>
      </c>
      <c r="CQ126" s="64">
        <v>5.0999999999999996</v>
      </c>
      <c r="CR126" s="64">
        <v>2</v>
      </c>
      <c r="CS126" s="64">
        <v>5.4</v>
      </c>
      <c r="CT126" s="64">
        <v>2</v>
      </c>
      <c r="CU126" s="64">
        <v>4</v>
      </c>
      <c r="CV126" s="64">
        <v>4</v>
      </c>
      <c r="CW126" s="64">
        <v>4</v>
      </c>
      <c r="CX126" s="63">
        <v>4</v>
      </c>
      <c r="CY126" s="64">
        <v>2</v>
      </c>
      <c r="CZ126" s="64">
        <v>2</v>
      </c>
      <c r="DA126" s="64">
        <v>5.0999999999999996</v>
      </c>
      <c r="DB126" s="64"/>
      <c r="DC126" s="64"/>
      <c r="DD126" s="64"/>
      <c r="DE126" s="64"/>
      <c r="DF126" s="64"/>
      <c r="DG126" s="64"/>
      <c r="DH126" s="64"/>
    </row>
    <row r="127" spans="1:112" s="59" customFormat="1">
      <c r="A127" s="57"/>
      <c r="B127" s="57"/>
      <c r="C127" s="77"/>
      <c r="D127" s="2" t="s">
        <v>202</v>
      </c>
      <c r="E127" s="2"/>
      <c r="F127" s="2"/>
      <c r="G127" s="2"/>
      <c r="H127" s="144"/>
      <c r="I127" s="57"/>
      <c r="J127" s="57"/>
      <c r="K127" s="353" t="s">
        <v>1110</v>
      </c>
      <c r="L127" s="67" t="s">
        <v>243</v>
      </c>
      <c r="M127" s="63">
        <v>4.5999999999999996</v>
      </c>
      <c r="N127" s="63">
        <v>4.5999999999999996</v>
      </c>
      <c r="O127" s="63">
        <v>4.5999999999999996</v>
      </c>
      <c r="P127" s="63">
        <v>4.5999999999999996</v>
      </c>
      <c r="Q127" s="64">
        <v>4.5999999999999996</v>
      </c>
      <c r="R127" s="64">
        <v>4.5999999999999996</v>
      </c>
      <c r="S127" s="64">
        <v>4.5999999999999996</v>
      </c>
      <c r="T127" s="64">
        <v>4.5999999999999996</v>
      </c>
      <c r="U127" s="64">
        <v>7.5</v>
      </c>
      <c r="V127" s="64">
        <v>7.5</v>
      </c>
      <c r="W127" s="64">
        <v>4.5</v>
      </c>
      <c r="X127" s="64">
        <v>4.5999999999999996</v>
      </c>
      <c r="Y127" s="64">
        <v>4.5</v>
      </c>
      <c r="Z127" s="64">
        <v>4.5</v>
      </c>
      <c r="AA127" s="64">
        <v>4.5</v>
      </c>
      <c r="AB127" s="64">
        <v>4.5</v>
      </c>
      <c r="AC127" s="64">
        <v>4.5</v>
      </c>
      <c r="AD127" s="64">
        <v>4.5999999999999996</v>
      </c>
      <c r="AE127" s="64">
        <v>1.5</v>
      </c>
      <c r="AF127" s="63"/>
      <c r="AG127" s="63">
        <v>5.6</v>
      </c>
      <c r="AH127" s="63">
        <v>5.6</v>
      </c>
      <c r="AI127" s="63">
        <v>5.6</v>
      </c>
      <c r="AJ127" s="63">
        <v>5.6</v>
      </c>
      <c r="AK127" s="63">
        <v>5.6</v>
      </c>
      <c r="AL127" s="63">
        <v>5.6</v>
      </c>
      <c r="AM127" s="63">
        <v>5.6</v>
      </c>
      <c r="AN127" s="63">
        <v>5.6</v>
      </c>
      <c r="AO127" s="63">
        <v>5.6</v>
      </c>
      <c r="AP127" s="63">
        <v>5.6</v>
      </c>
      <c r="AQ127" s="65">
        <v>5.5</v>
      </c>
      <c r="AR127" s="63">
        <v>5.6</v>
      </c>
      <c r="AS127" s="63">
        <v>5.6</v>
      </c>
      <c r="AT127" s="63">
        <v>5.6</v>
      </c>
      <c r="AU127" s="63">
        <v>5.6</v>
      </c>
      <c r="AV127" s="63">
        <v>5.6</v>
      </c>
      <c r="AW127" s="63">
        <v>5.6</v>
      </c>
      <c r="AX127" s="63">
        <v>5.6</v>
      </c>
      <c r="AY127" s="64">
        <v>4.5999999999999996</v>
      </c>
      <c r="AZ127" s="64">
        <v>4.5999999999999996</v>
      </c>
      <c r="BA127" s="64">
        <v>4.5999999999999996</v>
      </c>
      <c r="BB127" s="64">
        <v>4.5999999999999996</v>
      </c>
      <c r="BC127" s="64">
        <v>4.5999999999999996</v>
      </c>
      <c r="BD127" s="64">
        <v>4.5999999999999996</v>
      </c>
      <c r="BE127" s="64">
        <v>7.5</v>
      </c>
      <c r="BF127" s="64">
        <v>7.5</v>
      </c>
      <c r="BG127" s="64">
        <v>7.5</v>
      </c>
      <c r="BH127" s="64">
        <v>4.2</v>
      </c>
      <c r="BI127" s="64">
        <v>4.2</v>
      </c>
      <c r="BJ127" s="64">
        <v>4.2</v>
      </c>
      <c r="BK127" s="64">
        <v>4.5</v>
      </c>
      <c r="BL127" s="64">
        <v>4.2</v>
      </c>
      <c r="BM127" s="64">
        <v>4.2</v>
      </c>
      <c r="BN127" s="64">
        <v>4.2</v>
      </c>
      <c r="BO127" s="64">
        <v>4.2</v>
      </c>
      <c r="BP127" s="64">
        <v>4.2</v>
      </c>
      <c r="BQ127" s="64">
        <v>4.2</v>
      </c>
      <c r="BR127" s="64">
        <v>4.2</v>
      </c>
      <c r="BS127" s="64">
        <v>4.2</v>
      </c>
      <c r="BT127" s="64">
        <v>4.2</v>
      </c>
      <c r="BU127" s="64">
        <v>7.5</v>
      </c>
      <c r="BV127" s="64">
        <v>4.5999999999999996</v>
      </c>
      <c r="BW127" s="64">
        <v>5.6</v>
      </c>
      <c r="BX127" s="64">
        <v>4.2</v>
      </c>
      <c r="BY127" s="64">
        <v>7.5</v>
      </c>
      <c r="BZ127" s="64">
        <v>7.5</v>
      </c>
      <c r="CA127" s="64">
        <v>7.5</v>
      </c>
      <c r="CB127" s="64">
        <v>4.5</v>
      </c>
      <c r="CC127" s="64"/>
      <c r="CD127" s="64"/>
      <c r="CE127" s="64">
        <v>4.2</v>
      </c>
      <c r="CF127" s="64">
        <v>4.5</v>
      </c>
      <c r="CG127" s="64">
        <v>4.5999999999999996</v>
      </c>
      <c r="CH127" s="64">
        <v>7.5</v>
      </c>
      <c r="CI127" s="64">
        <v>7.5</v>
      </c>
      <c r="CJ127" s="64">
        <v>7.5</v>
      </c>
      <c r="CK127" s="64">
        <v>7.5</v>
      </c>
      <c r="CL127" s="64">
        <v>3</v>
      </c>
      <c r="CM127" s="64">
        <v>3</v>
      </c>
      <c r="CN127" s="64">
        <v>4.0000000000000001E-3</v>
      </c>
      <c r="CO127" s="64">
        <v>7.5</v>
      </c>
      <c r="CP127" s="64">
        <v>1.5</v>
      </c>
      <c r="CQ127" s="64">
        <v>4.5999999999999996</v>
      </c>
      <c r="CR127" s="64">
        <v>7.5</v>
      </c>
      <c r="CS127" s="64">
        <v>4.2</v>
      </c>
      <c r="CT127" s="64">
        <v>7.5</v>
      </c>
      <c r="CU127" s="64">
        <v>5.6</v>
      </c>
      <c r="CV127" s="64">
        <v>5.6</v>
      </c>
      <c r="CW127" s="64">
        <v>5.6</v>
      </c>
      <c r="CX127" s="63">
        <v>5.6</v>
      </c>
      <c r="CY127" s="64">
        <v>7.5</v>
      </c>
      <c r="CZ127" s="64">
        <v>7.5</v>
      </c>
      <c r="DA127" s="64">
        <v>4.5999999999999996</v>
      </c>
      <c r="DB127" s="64"/>
      <c r="DC127" s="64"/>
      <c r="DD127" s="64"/>
      <c r="DE127" s="64"/>
      <c r="DF127" s="64"/>
      <c r="DG127" s="64"/>
      <c r="DH127" s="64"/>
    </row>
    <row r="128" spans="1:112" s="59" customFormat="1">
      <c r="A128" s="57"/>
      <c r="B128" s="57"/>
      <c r="C128" s="77"/>
      <c r="D128" s="2" t="s">
        <v>203</v>
      </c>
      <c r="E128" s="2"/>
      <c r="F128" s="2"/>
      <c r="G128" s="2"/>
      <c r="H128" s="144"/>
      <c r="I128" s="57"/>
      <c r="J128" s="57"/>
      <c r="K128" s="353" t="s">
        <v>1111</v>
      </c>
      <c r="L128" s="67" t="s">
        <v>244</v>
      </c>
      <c r="M128" s="63">
        <v>3.0000000000000001E-3</v>
      </c>
      <c r="N128" s="63">
        <v>3.0000000000000001E-3</v>
      </c>
      <c r="O128" s="63">
        <v>3.0000000000000001E-3</v>
      </c>
      <c r="P128" s="63">
        <v>3.0000000000000001E-3</v>
      </c>
      <c r="Q128" s="64">
        <v>3.0000000000000001E-3</v>
      </c>
      <c r="R128" s="64">
        <v>3.0000000000000001E-3</v>
      </c>
      <c r="S128" s="64">
        <v>3.0000000000000001E-3</v>
      </c>
      <c r="T128" s="64">
        <v>3.0000000000000001E-3</v>
      </c>
      <c r="U128" s="64">
        <v>8.0000000000000002E-3</v>
      </c>
      <c r="V128" s="64">
        <v>8.0000000000000002E-3</v>
      </c>
      <c r="W128" s="64">
        <v>5.0000000000000001E-3</v>
      </c>
      <c r="X128" s="64">
        <v>4.0000000000000001E-3</v>
      </c>
      <c r="Y128" s="64">
        <v>5.0000000000000001E-3</v>
      </c>
      <c r="Z128" s="64">
        <v>5.0000000000000001E-3</v>
      </c>
      <c r="AA128" s="64">
        <v>5.0000000000000001E-3</v>
      </c>
      <c r="AB128" s="64">
        <v>5.0000000000000001E-3</v>
      </c>
      <c r="AC128" s="64">
        <v>5.0000000000000001E-3</v>
      </c>
      <c r="AD128" s="64">
        <v>4.0000000000000001E-3</v>
      </c>
      <c r="AE128" s="64">
        <v>2.5000000000000001E-2</v>
      </c>
      <c r="AF128" s="63"/>
      <c r="AG128" s="63">
        <v>8.0000000000000002E-3</v>
      </c>
      <c r="AH128" s="63">
        <v>8.0000000000000002E-3</v>
      </c>
      <c r="AI128" s="63">
        <v>8.0000000000000002E-3</v>
      </c>
      <c r="AJ128" s="63">
        <v>8.0000000000000002E-3</v>
      </c>
      <c r="AK128" s="63">
        <v>8.0000000000000002E-3</v>
      </c>
      <c r="AL128" s="63">
        <v>8.0000000000000002E-3</v>
      </c>
      <c r="AM128" s="63">
        <v>8.0000000000000002E-3</v>
      </c>
      <c r="AN128" s="63">
        <v>8.0000000000000002E-3</v>
      </c>
      <c r="AO128" s="63">
        <v>8.0000000000000002E-3</v>
      </c>
      <c r="AP128" s="63">
        <v>8.0000000000000002E-3</v>
      </c>
      <c r="AQ128" s="409">
        <v>0.01</v>
      </c>
      <c r="AR128" s="63">
        <v>8.0000000000000002E-3</v>
      </c>
      <c r="AS128" s="63">
        <v>8.0000000000000002E-3</v>
      </c>
      <c r="AT128" s="63">
        <v>8.0000000000000002E-3</v>
      </c>
      <c r="AU128" s="63">
        <v>8.0000000000000002E-3</v>
      </c>
      <c r="AV128" s="63">
        <v>8.0000000000000002E-3</v>
      </c>
      <c r="AW128" s="63">
        <v>8.0000000000000002E-3</v>
      </c>
      <c r="AX128" s="63">
        <v>8.0000000000000002E-3</v>
      </c>
      <c r="AY128" s="64">
        <v>3.0000000000000001E-3</v>
      </c>
      <c r="AZ128" s="64">
        <v>3.0000000000000001E-3</v>
      </c>
      <c r="BA128" s="64">
        <v>3.0000000000000001E-3</v>
      </c>
      <c r="BB128" s="64">
        <v>3.0000000000000001E-3</v>
      </c>
      <c r="BC128" s="64">
        <v>3.0000000000000001E-3</v>
      </c>
      <c r="BD128" s="64">
        <v>3.0000000000000001E-3</v>
      </c>
      <c r="BE128" s="64">
        <v>8.0000000000000002E-3</v>
      </c>
      <c r="BF128" s="64">
        <v>8.0000000000000002E-3</v>
      </c>
      <c r="BG128" s="64">
        <v>8.0000000000000002E-3</v>
      </c>
      <c r="BH128" s="64">
        <v>5.0000000000000001E-3</v>
      </c>
      <c r="BI128" s="64">
        <v>5.0000000000000001E-3</v>
      </c>
      <c r="BJ128" s="64">
        <v>5.0000000000000001E-3</v>
      </c>
      <c r="BK128" s="64">
        <v>5.0000000000000001E-3</v>
      </c>
      <c r="BL128" s="64">
        <v>5.0000000000000001E-3</v>
      </c>
      <c r="BM128" s="64">
        <v>5.0000000000000001E-3</v>
      </c>
      <c r="BN128" s="64">
        <v>4.0000000000000001E-3</v>
      </c>
      <c r="BO128" s="64">
        <v>4.0000000000000001E-3</v>
      </c>
      <c r="BP128" s="64">
        <v>4.0000000000000001E-3</v>
      </c>
      <c r="BQ128" s="64">
        <v>4.0000000000000001E-3</v>
      </c>
      <c r="BR128" s="64">
        <v>4.0000000000000001E-3</v>
      </c>
      <c r="BS128" s="64">
        <v>4.0000000000000001E-3</v>
      </c>
      <c r="BT128" s="64">
        <v>4.0000000000000001E-3</v>
      </c>
      <c r="BU128" s="64">
        <v>8.0000000000000002E-3</v>
      </c>
      <c r="BV128" s="64">
        <v>4.0000000000000001E-3</v>
      </c>
      <c r="BW128" s="64">
        <v>8.0000000000000002E-3</v>
      </c>
      <c r="BX128" s="64">
        <v>5.0000000000000001E-3</v>
      </c>
      <c r="BY128" s="64">
        <v>8.0000000000000002E-3</v>
      </c>
      <c r="BZ128" s="64">
        <v>8.0000000000000002E-3</v>
      </c>
      <c r="CA128" s="64">
        <v>8.0000000000000002E-3</v>
      </c>
      <c r="CB128" s="64">
        <v>5.0000000000000001E-3</v>
      </c>
      <c r="CC128" s="64"/>
      <c r="CD128" s="64"/>
      <c r="CE128" s="64">
        <v>4.0000000000000001E-3</v>
      </c>
      <c r="CF128" s="64">
        <v>5.0000000000000001E-3</v>
      </c>
      <c r="CG128" s="64">
        <v>4.0000000000000001E-3</v>
      </c>
      <c r="CH128" s="64">
        <v>8.0000000000000002E-3</v>
      </c>
      <c r="CI128" s="64">
        <v>8.0000000000000002E-3</v>
      </c>
      <c r="CJ128" s="64">
        <v>8.0000000000000002E-3</v>
      </c>
      <c r="CK128" s="64">
        <v>8.0000000000000002E-3</v>
      </c>
      <c r="CL128" s="64">
        <v>2.5000000000000001E-2</v>
      </c>
      <c r="CM128" s="64">
        <v>2.5000000000000001E-2</v>
      </c>
      <c r="CN128" s="64">
        <v>5</v>
      </c>
      <c r="CO128" s="64">
        <v>8.0000000000000002E-3</v>
      </c>
      <c r="CP128" s="64">
        <v>2.5000000000000001E-2</v>
      </c>
      <c r="CQ128" s="64">
        <v>3.0000000000000001E-3</v>
      </c>
      <c r="CR128" s="64">
        <v>8.0000000000000002E-3</v>
      </c>
      <c r="CS128" s="64">
        <v>5.0000000000000001E-3</v>
      </c>
      <c r="CT128" s="64">
        <v>8.0000000000000002E-3</v>
      </c>
      <c r="CU128" s="64">
        <v>8.0000000000000002E-3</v>
      </c>
      <c r="CV128" s="64">
        <v>8.0000000000000002E-3</v>
      </c>
      <c r="CW128" s="64">
        <v>8.0000000000000002E-3</v>
      </c>
      <c r="CX128" s="63">
        <v>8.0000000000000002E-3</v>
      </c>
      <c r="CY128" s="64">
        <v>8.0000000000000002E-3</v>
      </c>
      <c r="CZ128" s="64">
        <v>8.0000000000000002E-3</v>
      </c>
      <c r="DA128" s="64">
        <v>3.0000000000000001E-3</v>
      </c>
      <c r="DB128" s="64"/>
      <c r="DC128" s="64"/>
      <c r="DD128" s="64"/>
      <c r="DE128" s="64"/>
      <c r="DF128" s="64"/>
      <c r="DG128" s="64"/>
      <c r="DH128" s="64"/>
    </row>
    <row r="129" spans="1:112" s="370" customFormat="1">
      <c r="A129" s="275"/>
      <c r="B129" s="275"/>
      <c r="C129" s="364"/>
      <c r="D129" s="51" t="s">
        <v>204</v>
      </c>
      <c r="E129" s="41"/>
      <c r="F129" s="41"/>
      <c r="G129" s="41"/>
      <c r="H129" s="169"/>
      <c r="I129" s="275"/>
      <c r="J129" s="275"/>
      <c r="K129" s="369" t="s">
        <v>1112</v>
      </c>
      <c r="L129" s="67" t="s">
        <v>245</v>
      </c>
      <c r="M129" s="65" t="s">
        <v>659</v>
      </c>
      <c r="N129" s="65" t="s">
        <v>659</v>
      </c>
      <c r="O129" s="65" t="s">
        <v>659</v>
      </c>
      <c r="P129" s="65" t="s">
        <v>659</v>
      </c>
      <c r="Q129" s="74" t="s">
        <v>659</v>
      </c>
      <c r="R129" s="74" t="s">
        <v>659</v>
      </c>
      <c r="S129" s="74" t="s">
        <v>659</v>
      </c>
      <c r="T129" s="74" t="s">
        <v>659</v>
      </c>
      <c r="U129" s="74">
        <v>0.09</v>
      </c>
      <c r="V129" s="74">
        <v>0.09</v>
      </c>
      <c r="W129" s="74" t="s">
        <v>659</v>
      </c>
      <c r="X129" s="74" t="s">
        <v>659</v>
      </c>
      <c r="Y129" s="74" t="s">
        <v>659</v>
      </c>
      <c r="Z129" s="74" t="s">
        <v>659</v>
      </c>
      <c r="AA129" s="74" t="s">
        <v>659</v>
      </c>
      <c r="AB129" s="74" t="s">
        <v>659</v>
      </c>
      <c r="AC129" s="74" t="s">
        <v>659</v>
      </c>
      <c r="AD129" s="74" t="s">
        <v>659</v>
      </c>
      <c r="AE129" s="74" t="s">
        <v>659</v>
      </c>
      <c r="AF129" s="65"/>
      <c r="AG129" s="65">
        <v>0.02</v>
      </c>
      <c r="AH129" s="65">
        <v>0.02</v>
      </c>
      <c r="AI129" s="65">
        <v>0.02</v>
      </c>
      <c r="AJ129" s="65">
        <v>0.02</v>
      </c>
      <c r="AK129" s="65">
        <v>0.02</v>
      </c>
      <c r="AL129" s="65">
        <v>0.02</v>
      </c>
      <c r="AM129" s="65">
        <v>0.02</v>
      </c>
      <c r="AN129" s="65">
        <v>0.02</v>
      </c>
      <c r="AO129" s="65">
        <v>0.02</v>
      </c>
      <c r="AP129" s="65">
        <v>0.02</v>
      </c>
      <c r="AQ129" s="65">
        <v>2.5000000000000001E-2</v>
      </c>
      <c r="AR129" s="65">
        <v>0.02</v>
      </c>
      <c r="AS129" s="65">
        <v>0.02</v>
      </c>
      <c r="AT129" s="65">
        <v>0.02</v>
      </c>
      <c r="AU129" s="65">
        <v>0.02</v>
      </c>
      <c r="AV129" s="65">
        <v>0.02</v>
      </c>
      <c r="AW129" s="65">
        <v>0.02</v>
      </c>
      <c r="AX129" s="65">
        <v>0.02</v>
      </c>
      <c r="AY129" s="74" t="s">
        <v>659</v>
      </c>
      <c r="AZ129" s="74" t="s">
        <v>659</v>
      </c>
      <c r="BA129" s="74" t="s">
        <v>659</v>
      </c>
      <c r="BB129" s="74" t="s">
        <v>659</v>
      </c>
      <c r="BC129" s="74" t="s">
        <v>659</v>
      </c>
      <c r="BD129" s="74" t="s">
        <v>659</v>
      </c>
      <c r="BE129" s="74">
        <v>0.09</v>
      </c>
      <c r="BF129" s="74">
        <v>0.09</v>
      </c>
      <c r="BG129" s="74">
        <v>0.09</v>
      </c>
      <c r="BH129" s="74" t="s">
        <v>659</v>
      </c>
      <c r="BI129" s="74" t="s">
        <v>659</v>
      </c>
      <c r="BJ129" s="74" t="s">
        <v>659</v>
      </c>
      <c r="BK129" s="74" t="s">
        <v>659</v>
      </c>
      <c r="BL129" s="74" t="s">
        <v>659</v>
      </c>
      <c r="BM129" s="74" t="s">
        <v>659</v>
      </c>
      <c r="BN129" s="74" t="s">
        <v>659</v>
      </c>
      <c r="BO129" s="74" t="s">
        <v>659</v>
      </c>
      <c r="BP129" s="74" t="s">
        <v>659</v>
      </c>
      <c r="BQ129" s="74" t="s">
        <v>659</v>
      </c>
      <c r="BR129" s="74" t="s">
        <v>659</v>
      </c>
      <c r="BS129" s="74" t="s">
        <v>659</v>
      </c>
      <c r="BT129" s="74" t="s">
        <v>659</v>
      </c>
      <c r="BU129" s="74">
        <v>0.09</v>
      </c>
      <c r="BV129" s="74" t="s">
        <v>659</v>
      </c>
      <c r="BW129" s="74">
        <v>0.02</v>
      </c>
      <c r="BX129" s="74" t="s">
        <v>659</v>
      </c>
      <c r="BY129" s="74">
        <v>0.09</v>
      </c>
      <c r="BZ129" s="74">
        <v>0.09</v>
      </c>
      <c r="CA129" s="74">
        <v>0.16</v>
      </c>
      <c r="CB129" s="74" t="s">
        <v>659</v>
      </c>
      <c r="CC129" s="74"/>
      <c r="CD129" s="74"/>
      <c r="CE129" s="74" t="s">
        <v>659</v>
      </c>
      <c r="CF129" s="74" t="s">
        <v>659</v>
      </c>
      <c r="CG129" s="74" t="s">
        <v>659</v>
      </c>
      <c r="CH129" s="74">
        <v>0.09</v>
      </c>
      <c r="CI129" s="74">
        <v>0.09</v>
      </c>
      <c r="CJ129" s="74">
        <v>0.09</v>
      </c>
      <c r="CK129" s="74">
        <v>0.16</v>
      </c>
      <c r="CL129" s="74" t="s">
        <v>659</v>
      </c>
      <c r="CM129" s="74" t="s">
        <v>659</v>
      </c>
      <c r="CN129" s="74">
        <v>4.5999999999999996</v>
      </c>
      <c r="CO129" s="74">
        <v>0.08</v>
      </c>
      <c r="CP129" s="74" t="s">
        <v>659</v>
      </c>
      <c r="CQ129" s="74" t="s">
        <v>659</v>
      </c>
      <c r="CR129" s="74">
        <v>0.09</v>
      </c>
      <c r="CS129" s="74" t="s">
        <v>659</v>
      </c>
      <c r="CT129" s="74">
        <v>0.09</v>
      </c>
      <c r="CU129" s="74">
        <v>0.02</v>
      </c>
      <c r="CV129" s="74">
        <v>0.02</v>
      </c>
      <c r="CW129" s="74">
        <v>0.02</v>
      </c>
      <c r="CX129" s="65">
        <v>0.02</v>
      </c>
      <c r="CY129" s="74">
        <v>0.09</v>
      </c>
      <c r="CZ129" s="74">
        <v>0.09</v>
      </c>
      <c r="DA129" s="74" t="s">
        <v>659</v>
      </c>
      <c r="DB129" s="74"/>
      <c r="DC129" s="74"/>
      <c r="DD129" s="74"/>
      <c r="DE129" s="74"/>
      <c r="DF129" s="74"/>
      <c r="DG129" s="74"/>
      <c r="DH129" s="74"/>
    </row>
    <row r="130" spans="1:112" s="59" customFormat="1">
      <c r="A130" s="57"/>
      <c r="B130" s="57"/>
      <c r="C130" s="77"/>
      <c r="D130" s="41" t="s">
        <v>205</v>
      </c>
      <c r="E130" s="41"/>
      <c r="F130" s="41"/>
      <c r="G130" s="41"/>
      <c r="H130" s="169"/>
      <c r="I130" s="57"/>
      <c r="J130" s="57"/>
      <c r="K130" s="353" t="s">
        <v>1113</v>
      </c>
      <c r="L130" s="67" t="s">
        <v>246</v>
      </c>
      <c r="M130" s="63" t="s">
        <v>659</v>
      </c>
      <c r="N130" s="63" t="s">
        <v>659</v>
      </c>
      <c r="O130" s="63" t="s">
        <v>659</v>
      </c>
      <c r="P130" s="63" t="s">
        <v>659</v>
      </c>
      <c r="Q130" s="64" t="s">
        <v>659</v>
      </c>
      <c r="R130" s="64" t="s">
        <v>659</v>
      </c>
      <c r="S130" s="64" t="s">
        <v>659</v>
      </c>
      <c r="T130" s="64" t="s">
        <v>659</v>
      </c>
      <c r="U130" s="64">
        <v>5.0000000000000001E-3</v>
      </c>
      <c r="V130" s="64">
        <v>5.0000000000000001E-3</v>
      </c>
      <c r="W130" s="64" t="s">
        <v>659</v>
      </c>
      <c r="X130" s="64" t="s">
        <v>659</v>
      </c>
      <c r="Y130" s="64" t="s">
        <v>659</v>
      </c>
      <c r="Z130" s="64" t="s">
        <v>659</v>
      </c>
      <c r="AA130" s="64" t="s">
        <v>659</v>
      </c>
      <c r="AB130" s="64" t="s">
        <v>659</v>
      </c>
      <c r="AC130" s="64" t="s">
        <v>659</v>
      </c>
      <c r="AD130" s="64" t="s">
        <v>659</v>
      </c>
      <c r="AE130" s="64" t="s">
        <v>659</v>
      </c>
      <c r="AF130" s="63"/>
      <c r="AG130" s="63" t="s">
        <v>659</v>
      </c>
      <c r="AH130" s="63" t="s">
        <v>659</v>
      </c>
      <c r="AI130" s="63" t="s">
        <v>659</v>
      </c>
      <c r="AJ130" s="63" t="s">
        <v>659</v>
      </c>
      <c r="AK130" s="63" t="s">
        <v>659</v>
      </c>
      <c r="AL130" s="63" t="s">
        <v>659</v>
      </c>
      <c r="AM130" s="63" t="s">
        <v>659</v>
      </c>
      <c r="AN130" s="63" t="s">
        <v>659</v>
      </c>
      <c r="AO130" s="63" t="s">
        <v>659</v>
      </c>
      <c r="AP130" s="63" t="s">
        <v>659</v>
      </c>
      <c r="AQ130" s="65"/>
      <c r="AR130" s="63" t="s">
        <v>659</v>
      </c>
      <c r="AS130" s="63" t="s">
        <v>659</v>
      </c>
      <c r="AT130" s="63" t="s">
        <v>659</v>
      </c>
      <c r="AU130" s="63" t="s">
        <v>659</v>
      </c>
      <c r="AV130" s="63" t="s">
        <v>659</v>
      </c>
      <c r="AW130" s="63" t="s">
        <v>659</v>
      </c>
      <c r="AX130" s="63" t="s">
        <v>659</v>
      </c>
      <c r="AY130" s="64" t="s">
        <v>659</v>
      </c>
      <c r="AZ130" s="64" t="s">
        <v>659</v>
      </c>
      <c r="BA130" s="64" t="s">
        <v>659</v>
      </c>
      <c r="BB130" s="64" t="s">
        <v>659</v>
      </c>
      <c r="BC130" s="64" t="s">
        <v>659</v>
      </c>
      <c r="BD130" s="64" t="s">
        <v>659</v>
      </c>
      <c r="BE130" s="64">
        <v>5.0000000000000001E-3</v>
      </c>
      <c r="BF130" s="64">
        <v>5.0000000000000001E-3</v>
      </c>
      <c r="BG130" s="64">
        <v>5.0000000000000001E-3</v>
      </c>
      <c r="BH130" s="64" t="s">
        <v>659</v>
      </c>
      <c r="BI130" s="64" t="s">
        <v>659</v>
      </c>
      <c r="BJ130" s="64" t="s">
        <v>659</v>
      </c>
      <c r="BK130" s="64" t="s">
        <v>659</v>
      </c>
      <c r="BL130" s="64" t="s">
        <v>659</v>
      </c>
      <c r="BM130" s="64" t="s">
        <v>659</v>
      </c>
      <c r="BN130" s="64" t="s">
        <v>659</v>
      </c>
      <c r="BO130" s="64" t="s">
        <v>659</v>
      </c>
      <c r="BP130" s="64" t="s">
        <v>659</v>
      </c>
      <c r="BQ130" s="64" t="s">
        <v>659</v>
      </c>
      <c r="BR130" s="64" t="s">
        <v>659</v>
      </c>
      <c r="BS130" s="64" t="s">
        <v>659</v>
      </c>
      <c r="BT130" s="64" t="s">
        <v>659</v>
      </c>
      <c r="BU130" s="64">
        <v>5.0000000000000001E-3</v>
      </c>
      <c r="BV130" s="64" t="s">
        <v>659</v>
      </c>
      <c r="BW130" s="64" t="s">
        <v>659</v>
      </c>
      <c r="BX130" s="64" t="s">
        <v>659</v>
      </c>
      <c r="BY130" s="64">
        <v>5.0000000000000001E-3</v>
      </c>
      <c r="BZ130" s="64">
        <v>5.0000000000000001E-3</v>
      </c>
      <c r="CA130" s="64">
        <v>8.9999999999999993E-3</v>
      </c>
      <c r="CB130" s="64" t="s">
        <v>659</v>
      </c>
      <c r="CC130" s="64"/>
      <c r="CD130" s="64"/>
      <c r="CE130" s="64" t="s">
        <v>659</v>
      </c>
      <c r="CF130" s="64" t="s">
        <v>659</v>
      </c>
      <c r="CG130" s="64" t="s">
        <v>659</v>
      </c>
      <c r="CH130" s="64">
        <v>5.0000000000000001E-3</v>
      </c>
      <c r="CI130" s="64">
        <v>5.0000000000000001E-3</v>
      </c>
      <c r="CJ130" s="64">
        <v>5.0000000000000001E-3</v>
      </c>
      <c r="CK130" s="64">
        <v>8.9999999999999993E-3</v>
      </c>
      <c r="CL130" s="64" t="s">
        <v>659</v>
      </c>
      <c r="CM130" s="64" t="s">
        <v>659</v>
      </c>
      <c r="CN130" s="64" t="s">
        <v>1277</v>
      </c>
      <c r="CO130" s="64">
        <v>5.0000000000000001E-3</v>
      </c>
      <c r="CP130" s="64" t="s">
        <v>659</v>
      </c>
      <c r="CQ130" s="64" t="s">
        <v>659</v>
      </c>
      <c r="CR130" s="64">
        <v>5.0000000000000001E-3</v>
      </c>
      <c r="CS130" s="64" t="s">
        <v>659</v>
      </c>
      <c r="CT130" s="64">
        <v>5.0000000000000001E-3</v>
      </c>
      <c r="CU130" s="64" t="s">
        <v>659</v>
      </c>
      <c r="CV130" s="64" t="s">
        <v>659</v>
      </c>
      <c r="CW130" s="64" t="s">
        <v>659</v>
      </c>
      <c r="CX130" s="63" t="s">
        <v>659</v>
      </c>
      <c r="CY130" s="64">
        <v>5.0000000000000001E-3</v>
      </c>
      <c r="CZ130" s="64">
        <v>5.0000000000000001E-3</v>
      </c>
      <c r="DA130" s="64" t="s">
        <v>659</v>
      </c>
      <c r="DB130" s="64"/>
      <c r="DC130" s="64"/>
      <c r="DD130" s="64"/>
      <c r="DE130" s="64"/>
      <c r="DF130" s="64"/>
      <c r="DG130" s="64"/>
      <c r="DH130" s="64"/>
    </row>
    <row r="131" spans="1:112" s="59" customFormat="1">
      <c r="A131" s="57"/>
      <c r="B131" s="57"/>
      <c r="C131" s="77"/>
      <c r="D131" s="41" t="s">
        <v>206</v>
      </c>
      <c r="E131" s="41"/>
      <c r="F131" s="41"/>
      <c r="G131" s="41"/>
      <c r="H131" s="169"/>
      <c r="I131" s="57"/>
      <c r="J131" s="57"/>
      <c r="K131" s="353" t="s">
        <v>1114</v>
      </c>
      <c r="L131" s="67" t="s">
        <v>247</v>
      </c>
      <c r="M131" s="63" t="s">
        <v>659</v>
      </c>
      <c r="N131" s="63" t="s">
        <v>659</v>
      </c>
      <c r="O131" s="63" t="s">
        <v>659</v>
      </c>
      <c r="P131" s="63" t="s">
        <v>659</v>
      </c>
      <c r="Q131" s="64" t="s">
        <v>659</v>
      </c>
      <c r="R131" s="64" t="s">
        <v>659</v>
      </c>
      <c r="S131" s="64" t="s">
        <v>659</v>
      </c>
      <c r="T131" s="64" t="s">
        <v>659</v>
      </c>
      <c r="U131" s="64" t="s">
        <v>659</v>
      </c>
      <c r="V131" s="64" t="s">
        <v>659</v>
      </c>
      <c r="W131" s="64" t="s">
        <v>659</v>
      </c>
      <c r="X131" s="64" t="s">
        <v>659</v>
      </c>
      <c r="Y131" s="64" t="s">
        <v>659</v>
      </c>
      <c r="Z131" s="64" t="s">
        <v>659</v>
      </c>
      <c r="AA131" s="64" t="s">
        <v>659</v>
      </c>
      <c r="AB131" s="64" t="s">
        <v>659</v>
      </c>
      <c r="AC131" s="64" t="s">
        <v>659</v>
      </c>
      <c r="AD131" s="64" t="s">
        <v>659</v>
      </c>
      <c r="AE131" s="64" t="s">
        <v>659</v>
      </c>
      <c r="AF131" s="63"/>
      <c r="AG131" s="63" t="s">
        <v>659</v>
      </c>
      <c r="AH131" s="63" t="s">
        <v>659</v>
      </c>
      <c r="AI131" s="63" t="s">
        <v>659</v>
      </c>
      <c r="AJ131" s="63" t="s">
        <v>659</v>
      </c>
      <c r="AK131" s="63" t="s">
        <v>659</v>
      </c>
      <c r="AL131" s="63" t="s">
        <v>659</v>
      </c>
      <c r="AM131" s="63" t="s">
        <v>659</v>
      </c>
      <c r="AN131" s="63" t="s">
        <v>659</v>
      </c>
      <c r="AO131" s="63" t="s">
        <v>659</v>
      </c>
      <c r="AP131" s="63" t="s">
        <v>659</v>
      </c>
      <c r="AQ131" s="65"/>
      <c r="AR131" s="63" t="s">
        <v>659</v>
      </c>
      <c r="AS131" s="63" t="s">
        <v>659</v>
      </c>
      <c r="AT131" s="63" t="s">
        <v>659</v>
      </c>
      <c r="AU131" s="63" t="s">
        <v>659</v>
      </c>
      <c r="AV131" s="63" t="s">
        <v>659</v>
      </c>
      <c r="AW131" s="63" t="s">
        <v>659</v>
      </c>
      <c r="AX131" s="63" t="s">
        <v>659</v>
      </c>
      <c r="AY131" s="64" t="s">
        <v>659</v>
      </c>
      <c r="AZ131" s="64" t="s">
        <v>659</v>
      </c>
      <c r="BA131" s="64" t="s">
        <v>659</v>
      </c>
      <c r="BB131" s="64" t="s">
        <v>659</v>
      </c>
      <c r="BC131" s="64" t="s">
        <v>659</v>
      </c>
      <c r="BD131" s="64" t="s">
        <v>659</v>
      </c>
      <c r="BE131" s="64" t="s">
        <v>659</v>
      </c>
      <c r="BF131" s="64" t="s">
        <v>659</v>
      </c>
      <c r="BG131" s="64"/>
      <c r="BH131" s="64" t="s">
        <v>659</v>
      </c>
      <c r="BI131" s="64" t="s">
        <v>659</v>
      </c>
      <c r="BJ131" s="64" t="s">
        <v>659</v>
      </c>
      <c r="BK131" s="64" t="s">
        <v>659</v>
      </c>
      <c r="BL131" s="64" t="s">
        <v>659</v>
      </c>
      <c r="BM131" s="64" t="s">
        <v>659</v>
      </c>
      <c r="BN131" s="64" t="s">
        <v>659</v>
      </c>
      <c r="BO131" s="64" t="s">
        <v>659</v>
      </c>
      <c r="BP131" s="64" t="s">
        <v>659</v>
      </c>
      <c r="BQ131" s="64" t="s">
        <v>659</v>
      </c>
      <c r="BR131" s="64" t="s">
        <v>659</v>
      </c>
      <c r="BS131" s="64" t="s">
        <v>659</v>
      </c>
      <c r="BT131" s="64" t="s">
        <v>659</v>
      </c>
      <c r="BU131" s="64" t="s">
        <v>659</v>
      </c>
      <c r="BV131" s="64" t="s">
        <v>659</v>
      </c>
      <c r="BW131" s="64" t="s">
        <v>659</v>
      </c>
      <c r="BX131" s="64" t="s">
        <v>659</v>
      </c>
      <c r="BY131" s="64"/>
      <c r="BZ131" s="64" t="s">
        <v>659</v>
      </c>
      <c r="CA131" s="64" t="s">
        <v>659</v>
      </c>
      <c r="CB131" s="64" t="s">
        <v>659</v>
      </c>
      <c r="CC131" s="64"/>
      <c r="CD131" s="64"/>
      <c r="CE131" s="64" t="s">
        <v>659</v>
      </c>
      <c r="CF131" s="64" t="s">
        <v>659</v>
      </c>
      <c r="CG131" s="64" t="s">
        <v>659</v>
      </c>
      <c r="CH131" s="64" t="s">
        <v>659</v>
      </c>
      <c r="CI131" s="64" t="s">
        <v>659</v>
      </c>
      <c r="CJ131" s="64" t="s">
        <v>659</v>
      </c>
      <c r="CK131" s="64" t="s">
        <v>659</v>
      </c>
      <c r="CL131" s="64" t="s">
        <v>659</v>
      </c>
      <c r="CM131" s="64" t="s">
        <v>659</v>
      </c>
      <c r="CN131" s="64" t="s">
        <v>659</v>
      </c>
      <c r="CO131" s="64" t="s">
        <v>659</v>
      </c>
      <c r="CP131" s="64" t="s">
        <v>659</v>
      </c>
      <c r="CQ131" s="64" t="s">
        <v>659</v>
      </c>
      <c r="CR131" s="64" t="s">
        <v>659</v>
      </c>
      <c r="CS131" s="64" t="s">
        <v>659</v>
      </c>
      <c r="CT131" s="64" t="s">
        <v>659</v>
      </c>
      <c r="CU131" s="64" t="s">
        <v>659</v>
      </c>
      <c r="CV131" s="64" t="s">
        <v>659</v>
      </c>
      <c r="CW131" s="64" t="s">
        <v>659</v>
      </c>
      <c r="CX131" s="63" t="s">
        <v>659</v>
      </c>
      <c r="CY131" s="64" t="s">
        <v>659</v>
      </c>
      <c r="CZ131" s="64" t="s">
        <v>659</v>
      </c>
      <c r="DA131" s="64" t="s">
        <v>659</v>
      </c>
      <c r="DB131" s="64"/>
      <c r="DC131" s="64"/>
      <c r="DD131" s="64"/>
      <c r="DE131" s="64"/>
      <c r="DF131" s="64"/>
      <c r="DG131" s="64"/>
      <c r="DH131" s="64"/>
    </row>
    <row r="132" spans="1:112" s="59" customFormat="1">
      <c r="A132" s="57"/>
      <c r="B132" s="57"/>
      <c r="C132" s="77"/>
      <c r="D132" s="2" t="s">
        <v>207</v>
      </c>
      <c r="E132" s="2"/>
      <c r="F132" s="2"/>
      <c r="G132" s="2"/>
      <c r="H132" s="144"/>
      <c r="I132" s="57"/>
      <c r="J132" s="57"/>
      <c r="K132" s="353" t="s">
        <v>1115</v>
      </c>
      <c r="L132" s="67" t="s">
        <v>249</v>
      </c>
      <c r="M132" s="63">
        <v>10.003</v>
      </c>
      <c r="N132" s="63">
        <v>10.003</v>
      </c>
      <c r="O132" s="63">
        <v>10.003</v>
      </c>
      <c r="P132" s="63">
        <v>10.003</v>
      </c>
      <c r="Q132" s="64">
        <v>10.003</v>
      </c>
      <c r="R132" s="64">
        <v>10.003</v>
      </c>
      <c r="S132" s="64">
        <v>10.003</v>
      </c>
      <c r="T132" s="64">
        <v>10.003</v>
      </c>
      <c r="U132" s="64">
        <v>9.9930000000000003</v>
      </c>
      <c r="V132" s="64">
        <v>9.9930000000000003</v>
      </c>
      <c r="W132" s="64">
        <v>10.005000000000001</v>
      </c>
      <c r="X132" s="64">
        <v>10.004</v>
      </c>
      <c r="Y132" s="64">
        <v>10.005000000000001</v>
      </c>
      <c r="Z132" s="64">
        <v>10.005000000000001</v>
      </c>
      <c r="AA132" s="64">
        <v>10.005000000000001</v>
      </c>
      <c r="AB132" s="64">
        <v>10.005000000000001</v>
      </c>
      <c r="AC132" s="64">
        <v>10.005000000000001</v>
      </c>
      <c r="AD132" s="64">
        <v>10.004</v>
      </c>
      <c r="AE132" s="64">
        <v>6.5250000000000004</v>
      </c>
      <c r="AF132" s="63">
        <v>0</v>
      </c>
      <c r="AG132" s="63">
        <v>10.027999999999999</v>
      </c>
      <c r="AH132" s="63">
        <v>10.027999999999999</v>
      </c>
      <c r="AI132" s="63">
        <v>10.027999999999999</v>
      </c>
      <c r="AJ132" s="63">
        <v>10.027999999999999</v>
      </c>
      <c r="AK132" s="63">
        <v>10.027999999999999</v>
      </c>
      <c r="AL132" s="63">
        <v>10.027999999999999</v>
      </c>
      <c r="AM132" s="63">
        <v>10.027999999999999</v>
      </c>
      <c r="AN132" s="63">
        <v>10.027999999999999</v>
      </c>
      <c r="AO132" s="63">
        <v>10.027999999999999</v>
      </c>
      <c r="AP132" s="63">
        <v>10.027999999999999</v>
      </c>
      <c r="AQ132" s="65">
        <v>10.035</v>
      </c>
      <c r="AR132" s="63">
        <v>10.027999999999999</v>
      </c>
      <c r="AS132" s="63">
        <v>10.027999999999999</v>
      </c>
      <c r="AT132" s="63">
        <v>10.027999999999999</v>
      </c>
      <c r="AU132" s="63">
        <v>10.027999999999999</v>
      </c>
      <c r="AV132" s="63">
        <v>10.027999999999999</v>
      </c>
      <c r="AW132" s="63">
        <v>10.027999999999999</v>
      </c>
      <c r="AX132" s="63">
        <v>10.027999999999999</v>
      </c>
      <c r="AY132" s="64">
        <v>10.003</v>
      </c>
      <c r="AZ132" s="64">
        <v>10.003</v>
      </c>
      <c r="BA132" s="64">
        <v>10.003</v>
      </c>
      <c r="BB132" s="64">
        <v>10.003</v>
      </c>
      <c r="BC132" s="64">
        <v>10.003</v>
      </c>
      <c r="BD132" s="64">
        <v>10.003</v>
      </c>
      <c r="BE132" s="64">
        <v>9.9930000000000003</v>
      </c>
      <c r="BF132" s="64">
        <v>9.9930000000000003</v>
      </c>
      <c r="BG132" s="64">
        <v>9.9930000000000003</v>
      </c>
      <c r="BH132" s="64">
        <v>10.005000000000001</v>
      </c>
      <c r="BI132" s="64">
        <v>10.005000000000001</v>
      </c>
      <c r="BJ132" s="64">
        <v>10.005000000000001</v>
      </c>
      <c r="BK132" s="64">
        <v>10.005000000000001</v>
      </c>
      <c r="BL132" s="64">
        <v>10.005000000000001</v>
      </c>
      <c r="BM132" s="64">
        <v>10.005000000000001</v>
      </c>
      <c r="BN132" s="64">
        <v>10.004</v>
      </c>
      <c r="BO132" s="64">
        <v>10.004</v>
      </c>
      <c r="BP132" s="64">
        <v>10.004</v>
      </c>
      <c r="BQ132" s="64">
        <v>10.004</v>
      </c>
      <c r="BR132" s="64">
        <v>10.004</v>
      </c>
      <c r="BS132" s="64">
        <v>10.004</v>
      </c>
      <c r="BT132" s="64">
        <v>10.004</v>
      </c>
      <c r="BU132" s="64">
        <v>9.9930000000000003</v>
      </c>
      <c r="BV132" s="64">
        <v>10.004</v>
      </c>
      <c r="BW132" s="64">
        <v>10.027999999999999</v>
      </c>
      <c r="BX132" s="64">
        <v>10.005000000000001</v>
      </c>
      <c r="BY132" s="64">
        <v>9.9930000000000003</v>
      </c>
      <c r="BZ132" s="64">
        <v>9.9930000000000003</v>
      </c>
      <c r="CA132" s="64">
        <v>10.026999999999999</v>
      </c>
      <c r="CB132" s="64">
        <v>10.005000000000001</v>
      </c>
      <c r="CC132" s="64">
        <v>0</v>
      </c>
      <c r="CD132" s="64">
        <v>0</v>
      </c>
      <c r="CE132" s="64">
        <v>10.004</v>
      </c>
      <c r="CF132" s="64">
        <v>10.005000000000001</v>
      </c>
      <c r="CG132" s="64">
        <v>10.004</v>
      </c>
      <c r="CH132" s="64">
        <v>9.9930000000000003</v>
      </c>
      <c r="CI132" s="64">
        <v>9.9930000000000003</v>
      </c>
      <c r="CJ132" s="64">
        <v>9.9930000000000003</v>
      </c>
      <c r="CK132" s="64">
        <v>10.026999999999999</v>
      </c>
      <c r="CL132" s="64">
        <v>10.025</v>
      </c>
      <c r="CM132" s="64">
        <v>10.025</v>
      </c>
      <c r="CN132" s="64">
        <v>10.004</v>
      </c>
      <c r="CO132" s="64">
        <v>9.9930000000000003</v>
      </c>
      <c r="CP132" s="64">
        <v>6.5250000000000004</v>
      </c>
      <c r="CQ132" s="64">
        <v>10.003</v>
      </c>
      <c r="CR132" s="64">
        <v>9.9930000000000003</v>
      </c>
      <c r="CS132" s="64">
        <v>10.005000000000001</v>
      </c>
      <c r="CT132" s="64">
        <v>9.9930000000000003</v>
      </c>
      <c r="CU132" s="64">
        <v>10.027999999999999</v>
      </c>
      <c r="CV132" s="64">
        <v>10.027999999999999</v>
      </c>
      <c r="CW132" s="64">
        <v>10.027999999999999</v>
      </c>
      <c r="CX132" s="63">
        <v>10.027999999999999</v>
      </c>
      <c r="CY132" s="64">
        <v>9.9930000000000003</v>
      </c>
      <c r="CZ132" s="64">
        <v>9.9930000000000003</v>
      </c>
      <c r="DA132" s="64">
        <v>10.003</v>
      </c>
      <c r="DB132" s="64"/>
      <c r="DC132" s="64"/>
      <c r="DD132" s="64"/>
      <c r="DE132" s="64"/>
      <c r="DF132" s="64"/>
      <c r="DG132" s="64"/>
      <c r="DH132" s="64"/>
    </row>
    <row r="133" spans="1:112" s="59" customFormat="1">
      <c r="A133" s="57"/>
      <c r="B133" s="57"/>
      <c r="C133" s="77"/>
      <c r="D133" s="2" t="s">
        <v>208</v>
      </c>
      <c r="E133" s="2"/>
      <c r="F133" s="2"/>
      <c r="G133" s="2"/>
      <c r="H133" s="144"/>
      <c r="I133" s="57"/>
      <c r="J133" s="57"/>
      <c r="K133" s="353" t="s">
        <v>1116</v>
      </c>
      <c r="L133" s="67" t="s">
        <v>365</v>
      </c>
      <c r="M133" s="63" t="s">
        <v>692</v>
      </c>
      <c r="N133" s="63" t="s">
        <v>692</v>
      </c>
      <c r="O133" s="63" t="s">
        <v>692</v>
      </c>
      <c r="P133" s="63" t="s">
        <v>692</v>
      </c>
      <c r="Q133" s="63" t="s">
        <v>692</v>
      </c>
      <c r="R133" s="63" t="s">
        <v>692</v>
      </c>
      <c r="S133" s="63" t="s">
        <v>692</v>
      </c>
      <c r="T133" s="63" t="s">
        <v>692</v>
      </c>
      <c r="U133" s="63" t="s">
        <v>692</v>
      </c>
      <c r="V133" s="63" t="s">
        <v>692</v>
      </c>
      <c r="W133" s="63" t="s">
        <v>692</v>
      </c>
      <c r="X133" s="63" t="s">
        <v>692</v>
      </c>
      <c r="Y133" s="63" t="s">
        <v>692</v>
      </c>
      <c r="Z133" s="63" t="s">
        <v>692</v>
      </c>
      <c r="AA133" s="63" t="s">
        <v>692</v>
      </c>
      <c r="AB133" s="63" t="s">
        <v>692</v>
      </c>
      <c r="AC133" s="63" t="s">
        <v>692</v>
      </c>
      <c r="AD133" s="63" t="s">
        <v>692</v>
      </c>
      <c r="AE133" s="63" t="s">
        <v>692</v>
      </c>
      <c r="AF133" s="63"/>
      <c r="AG133" s="64" t="s">
        <v>692</v>
      </c>
      <c r="AH133" s="64" t="s">
        <v>692</v>
      </c>
      <c r="AI133" s="64" t="s">
        <v>692</v>
      </c>
      <c r="AJ133" s="64" t="s">
        <v>692</v>
      </c>
      <c r="AK133" s="64" t="s">
        <v>692</v>
      </c>
      <c r="AL133" s="64" t="s">
        <v>692</v>
      </c>
      <c r="AM133" s="64" t="s">
        <v>692</v>
      </c>
      <c r="AN133" s="64" t="s">
        <v>692</v>
      </c>
      <c r="AO133" s="64" t="s">
        <v>692</v>
      </c>
      <c r="AP133" s="64" t="s">
        <v>692</v>
      </c>
      <c r="AQ133" s="64" t="s">
        <v>692</v>
      </c>
      <c r="AR133" s="64" t="s">
        <v>692</v>
      </c>
      <c r="AS133" s="64" t="s">
        <v>692</v>
      </c>
      <c r="AT133" s="64" t="s">
        <v>692</v>
      </c>
      <c r="AU133" s="64" t="s">
        <v>692</v>
      </c>
      <c r="AV133" s="64" t="s">
        <v>692</v>
      </c>
      <c r="AW133" s="64" t="s">
        <v>692</v>
      </c>
      <c r="AX133" s="64" t="s">
        <v>692</v>
      </c>
      <c r="AY133" s="63" t="s">
        <v>692</v>
      </c>
      <c r="AZ133" s="63" t="s">
        <v>692</v>
      </c>
      <c r="BA133" s="63" t="s">
        <v>692</v>
      </c>
      <c r="BB133" s="63" t="s">
        <v>692</v>
      </c>
      <c r="BC133" s="63" t="s">
        <v>692</v>
      </c>
      <c r="BD133" s="63" t="s">
        <v>692</v>
      </c>
      <c r="BE133" s="63" t="s">
        <v>692</v>
      </c>
      <c r="BF133" s="63" t="s">
        <v>692</v>
      </c>
      <c r="BG133" s="63" t="s">
        <v>692</v>
      </c>
      <c r="BH133" s="63" t="s">
        <v>692</v>
      </c>
      <c r="BI133" s="63" t="s">
        <v>692</v>
      </c>
      <c r="BJ133" s="63" t="s">
        <v>692</v>
      </c>
      <c r="BK133" s="63" t="s">
        <v>692</v>
      </c>
      <c r="BL133" s="63" t="s">
        <v>692</v>
      </c>
      <c r="BM133" s="63" t="s">
        <v>692</v>
      </c>
      <c r="BN133" s="63" t="s">
        <v>692</v>
      </c>
      <c r="BO133" s="63" t="s">
        <v>692</v>
      </c>
      <c r="BP133" s="63" t="s">
        <v>692</v>
      </c>
      <c r="BQ133" s="63" t="s">
        <v>692</v>
      </c>
      <c r="BR133" s="63" t="s">
        <v>692</v>
      </c>
      <c r="BS133" s="63" t="s">
        <v>692</v>
      </c>
      <c r="BT133" s="63" t="s">
        <v>692</v>
      </c>
      <c r="BU133" s="63" t="s">
        <v>692</v>
      </c>
      <c r="BV133" s="63" t="s">
        <v>692</v>
      </c>
      <c r="BW133" s="63" t="s">
        <v>692</v>
      </c>
      <c r="BX133" s="63" t="s">
        <v>692</v>
      </c>
      <c r="BY133" s="64"/>
      <c r="BZ133" s="63" t="s">
        <v>692</v>
      </c>
      <c r="CA133" s="63" t="s">
        <v>692</v>
      </c>
      <c r="CB133" s="63" t="s">
        <v>692</v>
      </c>
      <c r="CC133" s="64"/>
      <c r="CD133" s="64"/>
      <c r="CE133" s="63" t="s">
        <v>692</v>
      </c>
      <c r="CF133" s="63" t="s">
        <v>692</v>
      </c>
      <c r="CG133" s="63" t="s">
        <v>692</v>
      </c>
      <c r="CH133" s="63" t="s">
        <v>692</v>
      </c>
      <c r="CI133" s="63" t="s">
        <v>692</v>
      </c>
      <c r="CJ133" s="63" t="s">
        <v>692</v>
      </c>
      <c r="CK133" s="63" t="s">
        <v>692</v>
      </c>
      <c r="CL133" s="63" t="s">
        <v>692</v>
      </c>
      <c r="CM133" s="63" t="s">
        <v>692</v>
      </c>
      <c r="CN133" s="64" t="s">
        <v>692</v>
      </c>
      <c r="CO133" s="64" t="s">
        <v>692</v>
      </c>
      <c r="CP133" s="63" t="s">
        <v>692</v>
      </c>
      <c r="CQ133" s="64" t="s">
        <v>692</v>
      </c>
      <c r="CR133" s="64" t="s">
        <v>692</v>
      </c>
      <c r="CS133" s="63" t="s">
        <v>692</v>
      </c>
      <c r="CT133" s="63" t="s">
        <v>692</v>
      </c>
      <c r="CU133" s="64" t="s">
        <v>692</v>
      </c>
      <c r="CV133" s="64" t="s">
        <v>692</v>
      </c>
      <c r="CW133" s="64" t="s">
        <v>692</v>
      </c>
      <c r="CX133" s="64" t="s">
        <v>692</v>
      </c>
      <c r="CY133" s="64" t="s">
        <v>692</v>
      </c>
      <c r="CZ133" s="63" t="s">
        <v>692</v>
      </c>
      <c r="DA133" s="64" t="s">
        <v>692</v>
      </c>
      <c r="DB133" s="64"/>
      <c r="DC133" s="64"/>
      <c r="DD133" s="64"/>
      <c r="DE133" s="64"/>
      <c r="DF133" s="64"/>
      <c r="DG133" s="64"/>
      <c r="DH133" s="64"/>
    </row>
    <row r="134" spans="1:112" s="59" customFormat="1">
      <c r="A134" s="57"/>
      <c r="B134" s="57"/>
      <c r="C134" s="170"/>
      <c r="D134" s="171" t="s">
        <v>209</v>
      </c>
      <c r="E134" s="171"/>
      <c r="F134" s="171"/>
      <c r="G134" s="171"/>
      <c r="H134" s="172"/>
      <c r="I134" s="57"/>
      <c r="J134" s="57"/>
      <c r="K134" s="353" t="s">
        <v>1117</v>
      </c>
      <c r="L134" s="67" t="s">
        <v>366</v>
      </c>
      <c r="M134" s="63" t="s">
        <v>1307</v>
      </c>
      <c r="N134" s="63" t="s">
        <v>1307</v>
      </c>
      <c r="O134" s="63" t="s">
        <v>1307</v>
      </c>
      <c r="P134" s="63" t="s">
        <v>1307</v>
      </c>
      <c r="Q134" s="63" t="s">
        <v>1307</v>
      </c>
      <c r="R134" s="63" t="s">
        <v>1307</v>
      </c>
      <c r="S134" s="63" t="s">
        <v>1307</v>
      </c>
      <c r="T134" s="63" t="s">
        <v>1307</v>
      </c>
      <c r="U134" s="63" t="s">
        <v>1307</v>
      </c>
      <c r="V134" s="63" t="s">
        <v>1307</v>
      </c>
      <c r="W134" s="63" t="s">
        <v>1307</v>
      </c>
      <c r="X134" s="63" t="s">
        <v>1307</v>
      </c>
      <c r="Y134" s="63" t="s">
        <v>1307</v>
      </c>
      <c r="Z134" s="63" t="s">
        <v>1307</v>
      </c>
      <c r="AA134" s="63" t="s">
        <v>1307</v>
      </c>
      <c r="AB134" s="63" t="s">
        <v>1307</v>
      </c>
      <c r="AC134" s="63" t="s">
        <v>1307</v>
      </c>
      <c r="AD134" s="63" t="s">
        <v>1307</v>
      </c>
      <c r="AE134" s="63" t="s">
        <v>1307</v>
      </c>
      <c r="AF134" s="63"/>
      <c r="AG134" s="63" t="s">
        <v>1307</v>
      </c>
      <c r="AH134" s="63" t="s">
        <v>1307</v>
      </c>
      <c r="AI134" s="63" t="s">
        <v>1307</v>
      </c>
      <c r="AJ134" s="63" t="s">
        <v>1307</v>
      </c>
      <c r="AK134" s="63" t="s">
        <v>1307</v>
      </c>
      <c r="AL134" s="63" t="s">
        <v>1307</v>
      </c>
      <c r="AM134" s="63" t="s">
        <v>1307</v>
      </c>
      <c r="AN134" s="63" t="s">
        <v>1307</v>
      </c>
      <c r="AO134" s="63" t="s">
        <v>1307</v>
      </c>
      <c r="AP134" s="63" t="s">
        <v>1307</v>
      </c>
      <c r="AQ134" s="63" t="s">
        <v>1307</v>
      </c>
      <c r="AR134" s="63" t="s">
        <v>1307</v>
      </c>
      <c r="AS134" s="63" t="s">
        <v>1307</v>
      </c>
      <c r="AT134" s="63" t="s">
        <v>1307</v>
      </c>
      <c r="AU134" s="63" t="s">
        <v>1307</v>
      </c>
      <c r="AV134" s="63" t="s">
        <v>1307</v>
      </c>
      <c r="AW134" s="63" t="s">
        <v>1307</v>
      </c>
      <c r="AX134" s="63" t="s">
        <v>1307</v>
      </c>
      <c r="AY134" s="63" t="s">
        <v>1307</v>
      </c>
      <c r="AZ134" s="63" t="s">
        <v>1307</v>
      </c>
      <c r="BA134" s="63" t="s">
        <v>1307</v>
      </c>
      <c r="BB134" s="63" t="s">
        <v>1307</v>
      </c>
      <c r="BC134" s="63" t="s">
        <v>1307</v>
      </c>
      <c r="BD134" s="63" t="s">
        <v>1307</v>
      </c>
      <c r="BE134" s="63" t="s">
        <v>1307</v>
      </c>
      <c r="BF134" s="63" t="s">
        <v>1307</v>
      </c>
      <c r="BG134" s="63" t="s">
        <v>1307</v>
      </c>
      <c r="BH134" s="63" t="s">
        <v>1307</v>
      </c>
      <c r="BI134" s="63" t="s">
        <v>1307</v>
      </c>
      <c r="BJ134" s="63" t="s">
        <v>1307</v>
      </c>
      <c r="BK134" s="63" t="s">
        <v>1307</v>
      </c>
      <c r="BL134" s="63" t="s">
        <v>1307</v>
      </c>
      <c r="BM134" s="63" t="s">
        <v>1307</v>
      </c>
      <c r="BN134" s="63" t="s">
        <v>1307</v>
      </c>
      <c r="BO134" s="63" t="s">
        <v>1307</v>
      </c>
      <c r="BP134" s="63" t="s">
        <v>1307</v>
      </c>
      <c r="BQ134" s="63" t="s">
        <v>1307</v>
      </c>
      <c r="BR134" s="63" t="s">
        <v>1307</v>
      </c>
      <c r="BS134" s="63" t="s">
        <v>1307</v>
      </c>
      <c r="BT134" s="63" t="s">
        <v>1307</v>
      </c>
      <c r="BU134" s="63" t="s">
        <v>1307</v>
      </c>
      <c r="BV134" s="63" t="s">
        <v>1307</v>
      </c>
      <c r="BW134" s="63" t="s">
        <v>1307</v>
      </c>
      <c r="BX134" s="63" t="s">
        <v>1307</v>
      </c>
      <c r="BY134" s="64"/>
      <c r="BZ134" s="63" t="s">
        <v>1307</v>
      </c>
      <c r="CA134" s="63" t="s">
        <v>1307</v>
      </c>
      <c r="CB134" s="63" t="s">
        <v>1307</v>
      </c>
      <c r="CC134" s="64"/>
      <c r="CD134" s="64"/>
      <c r="CE134" s="63" t="s">
        <v>1307</v>
      </c>
      <c r="CF134" s="63" t="s">
        <v>1307</v>
      </c>
      <c r="CG134" s="63" t="s">
        <v>1307</v>
      </c>
      <c r="CH134" s="63" t="s">
        <v>1307</v>
      </c>
      <c r="CI134" s="63" t="s">
        <v>1307</v>
      </c>
      <c r="CJ134" s="63" t="s">
        <v>1307</v>
      </c>
      <c r="CK134" s="63" t="s">
        <v>1307</v>
      </c>
      <c r="CL134" s="63" t="s">
        <v>1307</v>
      </c>
      <c r="CM134" s="63" t="s">
        <v>1307</v>
      </c>
      <c r="CN134" s="63" t="s">
        <v>1307</v>
      </c>
      <c r="CO134" s="63" t="s">
        <v>1307</v>
      </c>
      <c r="CP134" s="63" t="s">
        <v>1307</v>
      </c>
      <c r="CQ134" s="64" t="s">
        <v>1459</v>
      </c>
      <c r="CR134" s="64" t="s">
        <v>675</v>
      </c>
      <c r="CS134" s="63" t="s">
        <v>1307</v>
      </c>
      <c r="CT134" s="63" t="s">
        <v>1307</v>
      </c>
      <c r="CU134" s="64" t="s">
        <v>675</v>
      </c>
      <c r="CV134" s="64" t="s">
        <v>675</v>
      </c>
      <c r="CW134" s="64" t="s">
        <v>675</v>
      </c>
      <c r="CX134" s="63" t="s">
        <v>1307</v>
      </c>
      <c r="CY134" s="64" t="s">
        <v>675</v>
      </c>
      <c r="CZ134" s="63" t="s">
        <v>1307</v>
      </c>
      <c r="DA134" s="64" t="s">
        <v>675</v>
      </c>
      <c r="DB134" s="64"/>
      <c r="DC134" s="64"/>
      <c r="DD134" s="64"/>
      <c r="DE134" s="64"/>
      <c r="DF134" s="64"/>
      <c r="DG134" s="64"/>
      <c r="DH134" s="64"/>
    </row>
    <row r="135" spans="1:112" s="59" customFormat="1" ht="12.75" thickBot="1">
      <c r="A135" s="57"/>
      <c r="B135" s="57"/>
      <c r="C135" s="173" t="s">
        <v>210</v>
      </c>
      <c r="D135" s="174" t="s">
        <v>211</v>
      </c>
      <c r="E135" s="174"/>
      <c r="F135" s="174"/>
      <c r="G135" s="174"/>
      <c r="H135" s="175"/>
      <c r="I135" s="57"/>
      <c r="J135" s="57"/>
      <c r="K135" s="353" t="s">
        <v>1118</v>
      </c>
      <c r="L135" s="67" t="s">
        <v>367</v>
      </c>
      <c r="M135" s="64" t="s">
        <v>1223</v>
      </c>
      <c r="N135" s="64" t="s">
        <v>1223</v>
      </c>
      <c r="O135" s="64" t="s">
        <v>1223</v>
      </c>
      <c r="P135" s="64" t="s">
        <v>1223</v>
      </c>
      <c r="Q135" s="64" t="s">
        <v>1223</v>
      </c>
      <c r="R135" s="64" t="s">
        <v>1223</v>
      </c>
      <c r="S135" s="64" t="s">
        <v>1223</v>
      </c>
      <c r="T135" s="64" t="s">
        <v>1223</v>
      </c>
      <c r="U135" s="64" t="s">
        <v>1223</v>
      </c>
      <c r="V135" s="64" t="s">
        <v>1223</v>
      </c>
      <c r="W135" s="64" t="s">
        <v>1223</v>
      </c>
      <c r="X135" s="64" t="s">
        <v>1223</v>
      </c>
      <c r="Y135" s="64" t="s">
        <v>1223</v>
      </c>
      <c r="Z135" s="64" t="s">
        <v>1223</v>
      </c>
      <c r="AA135" s="64" t="s">
        <v>1223</v>
      </c>
      <c r="AB135" s="64" t="s">
        <v>1223</v>
      </c>
      <c r="AC135" s="64" t="s">
        <v>1223</v>
      </c>
      <c r="AD135" s="64" t="s">
        <v>1223</v>
      </c>
      <c r="AE135" s="64" t="s">
        <v>1223</v>
      </c>
      <c r="AF135" s="63"/>
      <c r="AG135" s="64" t="s">
        <v>1223</v>
      </c>
      <c r="AH135" s="64" t="s">
        <v>1223</v>
      </c>
      <c r="AI135" s="64" t="s">
        <v>1223</v>
      </c>
      <c r="AJ135" s="64" t="s">
        <v>1223</v>
      </c>
      <c r="AK135" s="64" t="s">
        <v>1223</v>
      </c>
      <c r="AL135" s="64" t="s">
        <v>1223</v>
      </c>
      <c r="AM135" s="64" t="s">
        <v>1223</v>
      </c>
      <c r="AN135" s="64" t="s">
        <v>1223</v>
      </c>
      <c r="AO135" s="64" t="s">
        <v>1223</v>
      </c>
      <c r="AP135" s="64" t="s">
        <v>1223</v>
      </c>
      <c r="AQ135" s="64" t="s">
        <v>1223</v>
      </c>
      <c r="AR135" s="64" t="s">
        <v>1223</v>
      </c>
      <c r="AS135" s="64" t="s">
        <v>1223</v>
      </c>
      <c r="AT135" s="64" t="s">
        <v>1223</v>
      </c>
      <c r="AU135" s="64" t="s">
        <v>1223</v>
      </c>
      <c r="AV135" s="64" t="s">
        <v>1223</v>
      </c>
      <c r="AW135" s="64" t="s">
        <v>1223</v>
      </c>
      <c r="AX135" s="64" t="s">
        <v>1223</v>
      </c>
      <c r="AY135" s="64" t="s">
        <v>1223</v>
      </c>
      <c r="AZ135" s="64" t="s">
        <v>1223</v>
      </c>
      <c r="BA135" s="64" t="s">
        <v>1223</v>
      </c>
      <c r="BB135" s="64" t="s">
        <v>1223</v>
      </c>
      <c r="BC135" s="64" t="s">
        <v>1223</v>
      </c>
      <c r="BD135" s="64" t="s">
        <v>1223</v>
      </c>
      <c r="BE135" s="64" t="s">
        <v>1223</v>
      </c>
      <c r="BF135" s="64" t="s">
        <v>1223</v>
      </c>
      <c r="BG135" s="64" t="s">
        <v>1223</v>
      </c>
      <c r="BH135" s="64" t="s">
        <v>1223</v>
      </c>
      <c r="BI135" s="64" t="s">
        <v>1223</v>
      </c>
      <c r="BJ135" s="64" t="s">
        <v>1223</v>
      </c>
      <c r="BK135" s="64" t="s">
        <v>1223</v>
      </c>
      <c r="BL135" s="64" t="s">
        <v>1223</v>
      </c>
      <c r="BM135" s="64" t="s">
        <v>1223</v>
      </c>
      <c r="BN135" s="64" t="s">
        <v>1223</v>
      </c>
      <c r="BO135" s="64" t="s">
        <v>1223</v>
      </c>
      <c r="BP135" s="64" t="s">
        <v>1223</v>
      </c>
      <c r="BQ135" s="64" t="s">
        <v>1223</v>
      </c>
      <c r="BR135" s="64" t="s">
        <v>1223</v>
      </c>
      <c r="BS135" s="64" t="s">
        <v>1223</v>
      </c>
      <c r="BT135" s="64" t="s">
        <v>1223</v>
      </c>
      <c r="BU135" s="64" t="s">
        <v>1223</v>
      </c>
      <c r="BV135" s="64" t="s">
        <v>1223</v>
      </c>
      <c r="BW135" s="64" t="s">
        <v>1223</v>
      </c>
      <c r="BX135" s="64" t="s">
        <v>1223</v>
      </c>
      <c r="BY135" s="64"/>
      <c r="BZ135" s="64" t="s">
        <v>1223</v>
      </c>
      <c r="CA135" s="64" t="s">
        <v>1223</v>
      </c>
      <c r="CB135" s="64" t="s">
        <v>1223</v>
      </c>
      <c r="CC135" s="64"/>
      <c r="CD135" s="64"/>
      <c r="CE135" s="64" t="s">
        <v>1223</v>
      </c>
      <c r="CF135" s="64" t="s">
        <v>1223</v>
      </c>
      <c r="CG135" s="64" t="s">
        <v>1223</v>
      </c>
      <c r="CH135" s="64" t="s">
        <v>1223</v>
      </c>
      <c r="CI135" s="64" t="s">
        <v>1223</v>
      </c>
      <c r="CJ135" s="64" t="s">
        <v>1223</v>
      </c>
      <c r="CK135" s="64" t="s">
        <v>1223</v>
      </c>
      <c r="CL135" s="64" t="s">
        <v>1223</v>
      </c>
      <c r="CM135" s="64" t="s">
        <v>1223</v>
      </c>
      <c r="CN135" s="64" t="s">
        <v>674</v>
      </c>
      <c r="CO135" s="64" t="s">
        <v>674</v>
      </c>
      <c r="CP135" s="64" t="s">
        <v>1223</v>
      </c>
      <c r="CQ135" s="64" t="s">
        <v>674</v>
      </c>
      <c r="CR135" s="64" t="s">
        <v>674</v>
      </c>
      <c r="CS135" s="64" t="s">
        <v>1223</v>
      </c>
      <c r="CT135" s="64" t="s">
        <v>1223</v>
      </c>
      <c r="CU135" s="64" t="s">
        <v>674</v>
      </c>
      <c r="CV135" s="64" t="s">
        <v>674</v>
      </c>
      <c r="CW135" s="64" t="s">
        <v>674</v>
      </c>
      <c r="CX135" s="64" t="s">
        <v>1223</v>
      </c>
      <c r="CY135" s="64" t="s">
        <v>674</v>
      </c>
      <c r="CZ135" s="64" t="s">
        <v>1223</v>
      </c>
      <c r="DA135" s="64" t="s">
        <v>674</v>
      </c>
      <c r="DB135" s="64"/>
      <c r="DC135" s="64"/>
      <c r="DD135" s="64"/>
      <c r="DE135" s="64"/>
      <c r="DF135" s="64"/>
      <c r="DG135" s="64"/>
      <c r="DH135" s="64"/>
    </row>
    <row r="136" spans="1:112" s="59" customFormat="1">
      <c r="A136" s="57"/>
      <c r="B136" s="57"/>
      <c r="C136" s="176"/>
      <c r="D136" s="177"/>
      <c r="E136" s="177"/>
      <c r="F136" s="177"/>
      <c r="G136" s="177"/>
      <c r="H136" s="177"/>
      <c r="I136" s="57"/>
      <c r="J136" s="57"/>
      <c r="K136" s="353" t="s">
        <v>1119</v>
      </c>
      <c r="L136" s="67" t="s">
        <v>368</v>
      </c>
      <c r="M136" s="63"/>
      <c r="N136" s="63"/>
      <c r="O136" s="63"/>
      <c r="P136" s="63"/>
      <c r="Q136" s="64"/>
      <c r="R136" s="64"/>
      <c r="S136" s="64"/>
      <c r="T136" s="64"/>
      <c r="U136" s="64"/>
      <c r="V136" s="64"/>
      <c r="W136" s="64"/>
      <c r="X136" s="64"/>
      <c r="Y136" s="64"/>
      <c r="Z136" s="64"/>
      <c r="AA136" s="64"/>
      <c r="AB136" s="64"/>
      <c r="AC136" s="64"/>
      <c r="AD136" s="64"/>
      <c r="AE136" s="64"/>
      <c r="AF136" s="63"/>
      <c r="AG136" s="63" t="s">
        <v>463</v>
      </c>
      <c r="AH136" s="63" t="s">
        <v>463</v>
      </c>
      <c r="AI136" s="63" t="s">
        <v>463</v>
      </c>
      <c r="AJ136" s="63" t="s">
        <v>463</v>
      </c>
      <c r="AK136" s="63" t="s">
        <v>463</v>
      </c>
      <c r="AL136" s="63" t="s">
        <v>463</v>
      </c>
      <c r="AM136" s="63" t="s">
        <v>463</v>
      </c>
      <c r="AN136" s="63" t="s">
        <v>463</v>
      </c>
      <c r="AO136" s="63" t="s">
        <v>463</v>
      </c>
      <c r="AP136" s="63" t="s">
        <v>463</v>
      </c>
      <c r="AQ136" s="63" t="s">
        <v>463</v>
      </c>
      <c r="AR136" s="63" t="s">
        <v>463</v>
      </c>
      <c r="AS136" s="63" t="s">
        <v>463</v>
      </c>
      <c r="AT136" s="63" t="s">
        <v>463</v>
      </c>
      <c r="AU136" s="63" t="s">
        <v>463</v>
      </c>
      <c r="AV136" s="63" t="s">
        <v>463</v>
      </c>
      <c r="AW136" s="63" t="s">
        <v>463</v>
      </c>
      <c r="AX136" s="63" t="s">
        <v>463</v>
      </c>
      <c r="AY136" s="64"/>
      <c r="AZ136" s="64"/>
      <c r="BA136" s="64"/>
      <c r="BB136" s="64"/>
      <c r="BC136" s="64"/>
      <c r="BD136" s="64"/>
      <c r="BE136" s="64"/>
      <c r="BF136" s="64"/>
      <c r="BG136" s="64"/>
      <c r="BH136" s="64" t="s">
        <v>693</v>
      </c>
      <c r="BI136" s="64" t="s">
        <v>693</v>
      </c>
      <c r="BJ136" s="64" t="s">
        <v>693</v>
      </c>
      <c r="BK136" s="64" t="s">
        <v>693</v>
      </c>
      <c r="BL136" s="64" t="s">
        <v>693</v>
      </c>
      <c r="BM136" s="64" t="s">
        <v>693</v>
      </c>
      <c r="BN136" s="64" t="s">
        <v>693</v>
      </c>
      <c r="BO136" s="64" t="s">
        <v>693</v>
      </c>
      <c r="BP136" s="64" t="s">
        <v>693</v>
      </c>
      <c r="BQ136" s="64" t="s">
        <v>693</v>
      </c>
      <c r="BR136" s="64" t="s">
        <v>693</v>
      </c>
      <c r="BS136" s="64" t="s">
        <v>693</v>
      </c>
      <c r="BT136" s="64" t="s">
        <v>693</v>
      </c>
      <c r="BU136" s="64" t="s">
        <v>659</v>
      </c>
      <c r="BV136" s="64"/>
      <c r="BW136" s="64" t="s">
        <v>659</v>
      </c>
      <c r="BX136" s="64" t="s">
        <v>659</v>
      </c>
      <c r="BY136" s="64"/>
      <c r="BZ136" s="64"/>
      <c r="CA136" s="64"/>
      <c r="CB136" s="64"/>
      <c r="CC136" s="64"/>
      <c r="CD136" s="64"/>
      <c r="CE136" s="64" t="s">
        <v>659</v>
      </c>
      <c r="CF136" s="64"/>
      <c r="CG136" s="64"/>
      <c r="CH136" s="64"/>
      <c r="CI136" s="64"/>
      <c r="CJ136" s="64"/>
      <c r="CK136" s="64"/>
      <c r="CL136" s="64"/>
      <c r="CM136" s="64"/>
      <c r="CN136" s="64"/>
      <c r="CO136" s="64"/>
      <c r="CP136" s="64"/>
      <c r="CQ136" s="64"/>
      <c r="CR136" s="64"/>
      <c r="CS136" s="64" t="s">
        <v>693</v>
      </c>
      <c r="CT136" s="64"/>
      <c r="CU136" s="64" t="s">
        <v>1439</v>
      </c>
      <c r="CV136" s="64" t="s">
        <v>463</v>
      </c>
      <c r="CW136" s="64" t="s">
        <v>463</v>
      </c>
      <c r="CX136" s="63" t="s">
        <v>463</v>
      </c>
      <c r="CY136" s="64" t="s">
        <v>1552</v>
      </c>
      <c r="CZ136" s="64"/>
      <c r="DA136" s="64"/>
      <c r="DB136" s="64"/>
      <c r="DC136" s="64"/>
      <c r="DD136" s="64"/>
      <c r="DE136" s="64"/>
      <c r="DF136" s="64"/>
      <c r="DG136" s="64"/>
      <c r="DH136" s="64"/>
    </row>
    <row r="137" spans="1:112" s="59" customFormat="1">
      <c r="A137" s="57"/>
      <c r="B137" s="57"/>
      <c r="C137" s="57"/>
      <c r="D137" s="57"/>
      <c r="E137" s="57"/>
      <c r="F137" s="57"/>
      <c r="G137" s="57"/>
      <c r="H137" s="57"/>
      <c r="I137" s="57"/>
      <c r="J137" s="57"/>
      <c r="K137" s="353" t="s">
        <v>1120</v>
      </c>
      <c r="L137" s="74" t="s">
        <v>271</v>
      </c>
      <c r="M137" s="63" t="s">
        <v>1415</v>
      </c>
      <c r="N137" s="63" t="s">
        <v>694</v>
      </c>
      <c r="O137" s="63" t="s">
        <v>694</v>
      </c>
      <c r="P137" s="63" t="s">
        <v>417</v>
      </c>
      <c r="Q137" s="64" t="s">
        <v>585</v>
      </c>
      <c r="R137" s="64" t="s">
        <v>424</v>
      </c>
      <c r="S137" s="64" t="s">
        <v>424</v>
      </c>
      <c r="T137" s="64" t="s">
        <v>568</v>
      </c>
      <c r="U137" s="64" t="s">
        <v>695</v>
      </c>
      <c r="V137" s="64" t="s">
        <v>428</v>
      </c>
      <c r="W137" s="64" t="s">
        <v>428</v>
      </c>
      <c r="X137" s="64" t="s">
        <v>428</v>
      </c>
      <c r="Y137" s="64" t="s">
        <v>435</v>
      </c>
      <c r="Z137" s="64" t="s">
        <v>694</v>
      </c>
      <c r="AA137" s="64" t="s">
        <v>438</v>
      </c>
      <c r="AB137" s="64" t="s">
        <v>1229</v>
      </c>
      <c r="AC137" s="64" t="s">
        <v>440</v>
      </c>
      <c r="AD137" s="64" t="s">
        <v>694</v>
      </c>
      <c r="AE137" s="64" t="s">
        <v>694</v>
      </c>
      <c r="AF137" s="63"/>
      <c r="AG137" s="63" t="s">
        <v>1213</v>
      </c>
      <c r="AH137" s="63" t="s">
        <v>1213</v>
      </c>
      <c r="AI137" s="63" t="s">
        <v>694</v>
      </c>
      <c r="AJ137" s="63" t="s">
        <v>694</v>
      </c>
      <c r="AK137" s="63" t="s">
        <v>697</v>
      </c>
      <c r="AL137" s="63" t="s">
        <v>697</v>
      </c>
      <c r="AM137" s="63" t="s">
        <v>697</v>
      </c>
      <c r="AN137" s="63" t="s">
        <v>694</v>
      </c>
      <c r="AO137" s="63" t="s">
        <v>694</v>
      </c>
      <c r="AP137" s="63" t="s">
        <v>698</v>
      </c>
      <c r="AQ137" s="63" t="s">
        <v>694</v>
      </c>
      <c r="AR137" s="63" t="s">
        <v>696</v>
      </c>
      <c r="AS137" s="63" t="s">
        <v>694</v>
      </c>
      <c r="AT137" s="63" t="s">
        <v>1362</v>
      </c>
      <c r="AU137" s="63" t="s">
        <v>698</v>
      </c>
      <c r="AV137" s="63" t="s">
        <v>698</v>
      </c>
      <c r="AW137" s="63" t="s">
        <v>694</v>
      </c>
      <c r="AX137" s="63" t="s">
        <v>694</v>
      </c>
      <c r="AY137" s="64" t="s">
        <v>694</v>
      </c>
      <c r="AZ137" s="64" t="s">
        <v>694</v>
      </c>
      <c r="BA137" s="63" t="s">
        <v>694</v>
      </c>
      <c r="BB137" s="64" t="s">
        <v>1186</v>
      </c>
      <c r="BC137" s="64" t="s">
        <v>1184</v>
      </c>
      <c r="BD137" s="64" t="s">
        <v>694</v>
      </c>
      <c r="BE137" s="64" t="s">
        <v>694</v>
      </c>
      <c r="BF137" s="64" t="s">
        <v>1240</v>
      </c>
      <c r="BG137" s="64" t="s">
        <v>694</v>
      </c>
      <c r="BH137" s="64" t="s">
        <v>699</v>
      </c>
      <c r="BI137" s="64" t="s">
        <v>700</v>
      </c>
      <c r="BJ137" s="64" t="s">
        <v>701</v>
      </c>
      <c r="BK137" s="64" t="s">
        <v>701</v>
      </c>
      <c r="BL137" s="64" t="s">
        <v>694</v>
      </c>
      <c r="BM137" s="64" t="s">
        <v>694</v>
      </c>
      <c r="BN137" s="64" t="s">
        <v>694</v>
      </c>
      <c r="BO137" s="64" t="s">
        <v>1467</v>
      </c>
      <c r="BP137" s="64" t="s">
        <v>694</v>
      </c>
      <c r="BQ137" s="64" t="s">
        <v>694</v>
      </c>
      <c r="BR137" s="64" t="s">
        <v>1295</v>
      </c>
      <c r="BS137" s="64" t="s">
        <v>702</v>
      </c>
      <c r="BT137" s="64" t="s">
        <v>702</v>
      </c>
      <c r="BU137" s="64" t="s">
        <v>694</v>
      </c>
      <c r="BV137" s="64" t="s">
        <v>976</v>
      </c>
      <c r="BW137" s="64"/>
      <c r="BX137" s="64" t="s">
        <v>1420</v>
      </c>
      <c r="BY137" s="64"/>
      <c r="BZ137" s="64" t="s">
        <v>1375</v>
      </c>
      <c r="CA137" s="64" t="s">
        <v>962</v>
      </c>
      <c r="CB137" s="64" t="s">
        <v>966</v>
      </c>
      <c r="CC137" s="64"/>
      <c r="CD137" s="64"/>
      <c r="CE137" s="64" t="s">
        <v>703</v>
      </c>
      <c r="CF137" s="64" t="s">
        <v>801</v>
      </c>
      <c r="CG137" s="64" t="s">
        <v>428</v>
      </c>
      <c r="CH137" s="64" t="s">
        <v>801</v>
      </c>
      <c r="CI137" s="64" t="s">
        <v>814</v>
      </c>
      <c r="CJ137" s="64" t="s">
        <v>818</v>
      </c>
      <c r="CK137" s="64" t="s">
        <v>694</v>
      </c>
      <c r="CL137" s="64" t="s">
        <v>694</v>
      </c>
      <c r="CM137" s="64" t="s">
        <v>694</v>
      </c>
      <c r="CN137" s="64" t="s">
        <v>1313</v>
      </c>
      <c r="CO137" s="64" t="s">
        <v>1292</v>
      </c>
      <c r="CP137" s="64" t="s">
        <v>1543</v>
      </c>
      <c r="CQ137" s="64" t="s">
        <v>1336</v>
      </c>
      <c r="CR137" s="64" t="s">
        <v>424</v>
      </c>
      <c r="CS137" s="64" t="s">
        <v>701</v>
      </c>
      <c r="CT137" s="64" t="s">
        <v>694</v>
      </c>
      <c r="CU137" s="64" t="s">
        <v>700</v>
      </c>
      <c r="CV137" s="64" t="s">
        <v>1466</v>
      </c>
      <c r="CW137" s="64" t="s">
        <v>694</v>
      </c>
      <c r="CX137" s="63" t="s">
        <v>1213</v>
      </c>
      <c r="CY137" s="64" t="s">
        <v>1553</v>
      </c>
      <c r="CZ137" s="64" t="s">
        <v>1590</v>
      </c>
      <c r="DA137" s="64" t="s">
        <v>698</v>
      </c>
      <c r="DB137" s="64"/>
      <c r="DC137" s="64"/>
      <c r="DD137" s="64"/>
      <c r="DE137" s="64"/>
      <c r="DF137" s="64"/>
      <c r="DG137" s="64"/>
      <c r="DH137" s="64"/>
    </row>
    <row r="138" spans="1:112" s="59" customFormat="1">
      <c r="A138" s="57"/>
      <c r="B138" s="57"/>
      <c r="C138" s="57"/>
      <c r="D138" s="57"/>
      <c r="E138" s="57"/>
      <c r="F138" s="57"/>
      <c r="G138" s="57"/>
      <c r="H138" s="57"/>
      <c r="I138" s="57"/>
      <c r="J138" s="57"/>
      <c r="K138" s="353" t="s">
        <v>1121</v>
      </c>
      <c r="L138" s="74" t="s">
        <v>272</v>
      </c>
      <c r="M138" s="63" t="s">
        <v>456</v>
      </c>
      <c r="N138" s="63" t="s">
        <v>456</v>
      </c>
      <c r="O138" s="63" t="s">
        <v>456</v>
      </c>
      <c r="P138" s="63" t="s">
        <v>456</v>
      </c>
      <c r="Q138" s="64" t="s">
        <v>456</v>
      </c>
      <c r="R138" s="64" t="s">
        <v>456</v>
      </c>
      <c r="S138" s="64" t="s">
        <v>456</v>
      </c>
      <c r="T138" s="64" t="s">
        <v>456</v>
      </c>
      <c r="U138" s="64" t="s">
        <v>704</v>
      </c>
      <c r="V138" s="64" t="s">
        <v>704</v>
      </c>
      <c r="W138" s="64" t="s">
        <v>704</v>
      </c>
      <c r="X138" s="64" t="s">
        <v>704</v>
      </c>
      <c r="Y138" s="64" t="s">
        <v>704</v>
      </c>
      <c r="Z138" s="64" t="s">
        <v>704</v>
      </c>
      <c r="AA138" s="64" t="s">
        <v>704</v>
      </c>
      <c r="AB138" s="64" t="s">
        <v>704</v>
      </c>
      <c r="AC138" s="64" t="s">
        <v>704</v>
      </c>
      <c r="AD138" s="64" t="s">
        <v>704</v>
      </c>
      <c r="AE138" s="64" t="s">
        <v>704</v>
      </c>
      <c r="AF138" s="63"/>
      <c r="AG138" s="63" t="s">
        <v>457</v>
      </c>
      <c r="AH138" s="63" t="s">
        <v>457</v>
      </c>
      <c r="AI138" s="63" t="s">
        <v>457</v>
      </c>
      <c r="AJ138" s="63" t="s">
        <v>457</v>
      </c>
      <c r="AK138" s="63" t="s">
        <v>458</v>
      </c>
      <c r="AL138" s="63" t="s">
        <v>458</v>
      </c>
      <c r="AM138" s="63" t="s">
        <v>458</v>
      </c>
      <c r="AN138" s="63" t="s">
        <v>456</v>
      </c>
      <c r="AO138" s="63" t="s">
        <v>456</v>
      </c>
      <c r="AP138" s="63" t="s">
        <v>456</v>
      </c>
      <c r="AQ138" s="63" t="s">
        <v>456</v>
      </c>
      <c r="AR138" s="63" t="s">
        <v>456</v>
      </c>
      <c r="AS138" s="63" t="s">
        <v>456</v>
      </c>
      <c r="AT138" s="63" t="s">
        <v>456</v>
      </c>
      <c r="AU138" s="63" t="s">
        <v>456</v>
      </c>
      <c r="AV138" s="63" t="s">
        <v>456</v>
      </c>
      <c r="AW138" s="63" t="s">
        <v>456</v>
      </c>
      <c r="AX138" s="63" t="s">
        <v>456</v>
      </c>
      <c r="AY138" s="64" t="s">
        <v>369</v>
      </c>
      <c r="AZ138" s="64" t="s">
        <v>369</v>
      </c>
      <c r="BA138" s="64" t="s">
        <v>369</v>
      </c>
      <c r="BB138" s="64" t="s">
        <v>369</v>
      </c>
      <c r="BC138" s="64" t="s">
        <v>369</v>
      </c>
      <c r="BD138" s="64" t="s">
        <v>369</v>
      </c>
      <c r="BE138" s="64" t="s">
        <v>506</v>
      </c>
      <c r="BF138" s="64" t="s">
        <v>506</v>
      </c>
      <c r="BG138" s="64"/>
      <c r="BH138" s="64" t="s">
        <v>369</v>
      </c>
      <c r="BI138" s="64" t="s">
        <v>369</v>
      </c>
      <c r="BJ138" s="64" t="s">
        <v>369</v>
      </c>
      <c r="BK138" s="64" t="s">
        <v>369</v>
      </c>
      <c r="BL138" s="64" t="s">
        <v>369</v>
      </c>
      <c r="BM138" s="64" t="s">
        <v>369</v>
      </c>
      <c r="BN138" s="64" t="s">
        <v>369</v>
      </c>
      <c r="BO138" s="64" t="s">
        <v>369</v>
      </c>
      <c r="BP138" s="64" t="s">
        <v>369</v>
      </c>
      <c r="BQ138" s="64" t="s">
        <v>369</v>
      </c>
      <c r="BR138" s="64" t="s">
        <v>369</v>
      </c>
      <c r="BS138" s="64" t="s">
        <v>369</v>
      </c>
      <c r="BT138" s="64" t="s">
        <v>369</v>
      </c>
      <c r="BU138" s="64" t="s">
        <v>497</v>
      </c>
      <c r="BV138" s="64" t="s">
        <v>704</v>
      </c>
      <c r="BW138" s="64" t="s">
        <v>369</v>
      </c>
      <c r="BX138" s="64" t="s">
        <v>369</v>
      </c>
      <c r="BY138" s="64"/>
      <c r="BZ138" s="64" t="s">
        <v>506</v>
      </c>
      <c r="CA138" s="64" t="s">
        <v>506</v>
      </c>
      <c r="CB138" s="64" t="s">
        <v>704</v>
      </c>
      <c r="CC138" s="64"/>
      <c r="CD138" s="64"/>
      <c r="CE138" s="64" t="s">
        <v>369</v>
      </c>
      <c r="CF138" s="64" t="s">
        <v>704</v>
      </c>
      <c r="CG138" s="64" t="s">
        <v>704</v>
      </c>
      <c r="CH138" s="64" t="s">
        <v>506</v>
      </c>
      <c r="CI138" s="64" t="s">
        <v>506</v>
      </c>
      <c r="CJ138" s="64" t="s">
        <v>506</v>
      </c>
      <c r="CK138" s="64" t="s">
        <v>506</v>
      </c>
      <c r="CL138" s="64" t="s">
        <v>704</v>
      </c>
      <c r="CM138" s="64" t="s">
        <v>704</v>
      </c>
      <c r="CN138" s="64" t="s">
        <v>369</v>
      </c>
      <c r="CO138" s="64" t="s">
        <v>506</v>
      </c>
      <c r="CP138" s="64" t="s">
        <v>704</v>
      </c>
      <c r="CQ138" s="64" t="s">
        <v>456</v>
      </c>
      <c r="CR138" s="64" t="s">
        <v>704</v>
      </c>
      <c r="CS138" s="64" t="s">
        <v>369</v>
      </c>
      <c r="CT138" s="64" t="s">
        <v>506</v>
      </c>
      <c r="CU138" s="64" t="s">
        <v>1440</v>
      </c>
      <c r="CV138" s="64" t="s">
        <v>456</v>
      </c>
      <c r="CW138" s="64" t="s">
        <v>456</v>
      </c>
      <c r="CX138" s="63" t="s">
        <v>457</v>
      </c>
      <c r="CY138" s="64" t="s">
        <v>704</v>
      </c>
      <c r="CZ138" s="64" t="s">
        <v>506</v>
      </c>
      <c r="DA138" s="64" t="s">
        <v>456</v>
      </c>
      <c r="DB138" s="64"/>
      <c r="DC138" s="64"/>
      <c r="DD138" s="64"/>
      <c r="DE138" s="64"/>
      <c r="DF138" s="64"/>
      <c r="DG138" s="64"/>
      <c r="DH138" s="64"/>
    </row>
    <row r="139" spans="1:112" s="59" customFormat="1">
      <c r="A139" s="57"/>
      <c r="B139" s="57"/>
      <c r="C139" s="57"/>
      <c r="D139" s="57"/>
      <c r="E139" s="57"/>
      <c r="F139" s="57"/>
      <c r="G139" s="57"/>
      <c r="H139" s="57"/>
      <c r="I139" s="57"/>
      <c r="J139" s="57"/>
      <c r="K139" s="353" t="s">
        <v>1122</v>
      </c>
      <c r="L139" s="67" t="s">
        <v>282</v>
      </c>
      <c r="M139" s="63" t="s">
        <v>705</v>
      </c>
      <c r="N139" s="63" t="s">
        <v>706</v>
      </c>
      <c r="O139" s="63" t="s">
        <v>706</v>
      </c>
      <c r="P139" s="63" t="s">
        <v>707</v>
      </c>
      <c r="Q139" s="64" t="s">
        <v>707</v>
      </c>
      <c r="R139" s="64" t="s">
        <v>707</v>
      </c>
      <c r="S139" s="64" t="s">
        <v>707</v>
      </c>
      <c r="T139" s="64" t="s">
        <v>708</v>
      </c>
      <c r="U139" s="64" t="s">
        <v>709</v>
      </c>
      <c r="V139" s="64" t="s">
        <v>710</v>
      </c>
      <c r="W139" s="64" t="s">
        <v>711</v>
      </c>
      <c r="X139" s="64" t="s">
        <v>712</v>
      </c>
      <c r="Y139" s="64" t="s">
        <v>713</v>
      </c>
      <c r="Z139" s="64" t="s">
        <v>713</v>
      </c>
      <c r="AA139" s="64" t="s">
        <v>713</v>
      </c>
      <c r="AB139" s="64" t="s">
        <v>713</v>
      </c>
      <c r="AC139" s="64" t="s">
        <v>713</v>
      </c>
      <c r="AD139" s="64" t="s">
        <v>713</v>
      </c>
      <c r="AE139" s="64" t="s">
        <v>1482</v>
      </c>
      <c r="AF139" s="63"/>
      <c r="AG139" s="63" t="s">
        <v>714</v>
      </c>
      <c r="AH139" s="63" t="s">
        <v>714</v>
      </c>
      <c r="AI139" s="63" t="s">
        <v>714</v>
      </c>
      <c r="AJ139" s="63" t="s">
        <v>714</v>
      </c>
      <c r="AK139" s="63" t="s">
        <v>715</v>
      </c>
      <c r="AL139" s="63" t="s">
        <v>715</v>
      </c>
      <c r="AM139" s="63" t="s">
        <v>715</v>
      </c>
      <c r="AN139" s="63" t="s">
        <v>714</v>
      </c>
      <c r="AO139" s="63" t="s">
        <v>714</v>
      </c>
      <c r="AP139" s="63" t="s">
        <v>714</v>
      </c>
      <c r="AQ139" s="63" t="s">
        <v>716</v>
      </c>
      <c r="AR139" s="63" t="s">
        <v>716</v>
      </c>
      <c r="AS139" s="63" t="s">
        <v>716</v>
      </c>
      <c r="AT139" s="63" t="s">
        <v>717</v>
      </c>
      <c r="AU139" s="63" t="s">
        <v>717</v>
      </c>
      <c r="AV139" s="63" t="s">
        <v>717</v>
      </c>
      <c r="AW139" s="63" t="s">
        <v>717</v>
      </c>
      <c r="AX139" s="63" t="s">
        <v>718</v>
      </c>
      <c r="AY139" s="64" t="s">
        <v>719</v>
      </c>
      <c r="AZ139" s="64" t="s">
        <v>719</v>
      </c>
      <c r="BA139" s="64" t="s">
        <v>719</v>
      </c>
      <c r="BB139" s="64" t="s">
        <v>719</v>
      </c>
      <c r="BC139" s="64" t="s">
        <v>719</v>
      </c>
      <c r="BD139" s="64" t="s">
        <v>719</v>
      </c>
      <c r="BE139" s="64" t="s">
        <v>720</v>
      </c>
      <c r="BF139" s="64" t="s">
        <v>720</v>
      </c>
      <c r="BG139" s="64" t="s">
        <v>720</v>
      </c>
      <c r="BH139" s="64" t="s">
        <v>721</v>
      </c>
      <c r="BI139" s="64" t="s">
        <v>721</v>
      </c>
      <c r="BJ139" s="64" t="s">
        <v>721</v>
      </c>
      <c r="BK139" s="64" t="s">
        <v>711</v>
      </c>
      <c r="BL139" s="64" t="s">
        <v>722</v>
      </c>
      <c r="BM139" s="64" t="s">
        <v>722</v>
      </c>
      <c r="BN139" s="64" t="s">
        <v>723</v>
      </c>
      <c r="BO139" s="64" t="s">
        <v>723</v>
      </c>
      <c r="BP139" s="64" t="s">
        <v>723</v>
      </c>
      <c r="BQ139" s="64" t="s">
        <v>723</v>
      </c>
      <c r="BR139" s="64" t="s">
        <v>723</v>
      </c>
      <c r="BS139" s="64" t="s">
        <v>723</v>
      </c>
      <c r="BT139" s="64" t="s">
        <v>723</v>
      </c>
      <c r="BU139" s="64" t="s">
        <v>724</v>
      </c>
      <c r="BV139" s="64" t="s">
        <v>713</v>
      </c>
      <c r="BW139" s="64" t="s">
        <v>714</v>
      </c>
      <c r="BX139" s="64" t="s">
        <v>725</v>
      </c>
      <c r="BY139" s="64"/>
      <c r="BZ139" s="64" t="s">
        <v>726</v>
      </c>
      <c r="CA139" s="64" t="s">
        <v>726</v>
      </c>
      <c r="CB139" s="64" t="s">
        <v>713</v>
      </c>
      <c r="CC139" s="64"/>
      <c r="CD139" s="64"/>
      <c r="CE139" s="64" t="s">
        <v>725</v>
      </c>
      <c r="CF139" s="64" t="s">
        <v>713</v>
      </c>
      <c r="CG139" s="64" t="s">
        <v>810</v>
      </c>
      <c r="CH139" s="64" t="s">
        <v>720</v>
      </c>
      <c r="CI139" s="64" t="s">
        <v>720</v>
      </c>
      <c r="CJ139" s="64" t="s">
        <v>819</v>
      </c>
      <c r="CK139" s="64" t="s">
        <v>720</v>
      </c>
      <c r="CL139" s="64" t="s">
        <v>709</v>
      </c>
      <c r="CM139" s="64" t="s">
        <v>709</v>
      </c>
      <c r="CN139" s="64" t="s">
        <v>1312</v>
      </c>
      <c r="CO139" s="64" t="s">
        <v>1287</v>
      </c>
      <c r="CP139" s="64" t="s">
        <v>1483</v>
      </c>
      <c r="CQ139" s="64" t="s">
        <v>705</v>
      </c>
      <c r="CR139" s="64" t="s">
        <v>710</v>
      </c>
      <c r="CS139" s="64" t="s">
        <v>721</v>
      </c>
      <c r="CT139" s="64" t="s">
        <v>720</v>
      </c>
      <c r="CU139" s="64" t="s">
        <v>717</v>
      </c>
      <c r="CV139" s="64" t="s">
        <v>717</v>
      </c>
      <c r="CW139" s="64" t="s">
        <v>714</v>
      </c>
      <c r="CX139" s="63" t="s">
        <v>714</v>
      </c>
      <c r="CY139" s="64" t="s">
        <v>1554</v>
      </c>
      <c r="CZ139" s="64" t="s">
        <v>726</v>
      </c>
      <c r="DA139" s="64" t="s">
        <v>705</v>
      </c>
      <c r="DB139" s="64"/>
      <c r="DC139" s="64"/>
      <c r="DD139" s="64"/>
      <c r="DE139" s="64"/>
      <c r="DF139" s="64"/>
      <c r="DG139" s="64"/>
      <c r="DH139" s="64"/>
    </row>
    <row r="140" spans="1:112" s="59" customFormat="1">
      <c r="A140" s="57"/>
      <c r="B140" s="57"/>
      <c r="C140" s="57"/>
      <c r="D140" s="57"/>
      <c r="E140" s="57"/>
      <c r="F140" s="57"/>
      <c r="G140" s="57"/>
      <c r="H140" s="57"/>
      <c r="I140" s="57"/>
      <c r="J140" s="57"/>
      <c r="K140" s="353" t="s">
        <v>1123</v>
      </c>
      <c r="L140" s="67" t="s">
        <v>281</v>
      </c>
      <c r="M140" s="63" t="s">
        <v>723</v>
      </c>
      <c r="N140" s="63" t="s">
        <v>723</v>
      </c>
      <c r="O140" s="63" t="s">
        <v>723</v>
      </c>
      <c r="P140" s="63" t="s">
        <v>727</v>
      </c>
      <c r="Q140" s="64" t="s">
        <v>727</v>
      </c>
      <c r="R140" s="64" t="s">
        <v>727</v>
      </c>
      <c r="S140" s="64" t="s">
        <v>727</v>
      </c>
      <c r="T140" s="64" t="s">
        <v>728</v>
      </c>
      <c r="U140" s="64" t="s">
        <v>718</v>
      </c>
      <c r="V140" s="64" t="s">
        <v>724</v>
      </c>
      <c r="W140" s="64" t="s">
        <v>729</v>
      </c>
      <c r="X140" s="64" t="s">
        <v>730</v>
      </c>
      <c r="Y140" s="64" t="s">
        <v>731</v>
      </c>
      <c r="Z140" s="64" t="s">
        <v>731</v>
      </c>
      <c r="AA140" s="64" t="s">
        <v>731</v>
      </c>
      <c r="AB140" s="64" t="s">
        <v>731</v>
      </c>
      <c r="AC140" s="64" t="s">
        <v>731</v>
      </c>
      <c r="AD140" s="64" t="s">
        <v>731</v>
      </c>
      <c r="AE140" s="64" t="s">
        <v>718</v>
      </c>
      <c r="AF140" s="63"/>
      <c r="AG140" s="63" t="s">
        <v>732</v>
      </c>
      <c r="AH140" s="63" t="s">
        <v>732</v>
      </c>
      <c r="AI140" s="63" t="s">
        <v>732</v>
      </c>
      <c r="AJ140" s="63" t="s">
        <v>732</v>
      </c>
      <c r="AK140" s="63" t="s">
        <v>733</v>
      </c>
      <c r="AL140" s="63" t="s">
        <v>733</v>
      </c>
      <c r="AM140" s="63" t="s">
        <v>733</v>
      </c>
      <c r="AN140" s="63" t="s">
        <v>732</v>
      </c>
      <c r="AO140" s="63" t="s">
        <v>732</v>
      </c>
      <c r="AP140" s="63" t="s">
        <v>732</v>
      </c>
      <c r="AQ140" s="63" t="s">
        <v>734</v>
      </c>
      <c r="AR140" s="63" t="s">
        <v>732</v>
      </c>
      <c r="AS140" s="63" t="s">
        <v>732</v>
      </c>
      <c r="AT140" s="63" t="s">
        <v>706</v>
      </c>
      <c r="AU140" s="63" t="s">
        <v>706</v>
      </c>
      <c r="AV140" s="63" t="s">
        <v>706</v>
      </c>
      <c r="AW140" s="63" t="s">
        <v>706</v>
      </c>
      <c r="AX140" s="63" t="s">
        <v>732</v>
      </c>
      <c r="AY140" s="64" t="s">
        <v>735</v>
      </c>
      <c r="AZ140" s="64" t="s">
        <v>735</v>
      </c>
      <c r="BA140" s="64" t="s">
        <v>735</v>
      </c>
      <c r="BB140" s="64" t="s">
        <v>735</v>
      </c>
      <c r="BC140" s="64" t="s">
        <v>735</v>
      </c>
      <c r="BD140" s="64" t="s">
        <v>735</v>
      </c>
      <c r="BE140" s="64" t="s">
        <v>736</v>
      </c>
      <c r="BF140" s="64" t="s">
        <v>736</v>
      </c>
      <c r="BG140" s="64" t="s">
        <v>736</v>
      </c>
      <c r="BH140" s="64" t="s">
        <v>737</v>
      </c>
      <c r="BI140" s="64" t="s">
        <v>737</v>
      </c>
      <c r="BJ140" s="64" t="s">
        <v>737</v>
      </c>
      <c r="BK140" s="64" t="s">
        <v>729</v>
      </c>
      <c r="BL140" s="64" t="s">
        <v>738</v>
      </c>
      <c r="BM140" s="64" t="s">
        <v>738</v>
      </c>
      <c r="BN140" s="64" t="s">
        <v>721</v>
      </c>
      <c r="BO140" s="64" t="s">
        <v>721</v>
      </c>
      <c r="BP140" s="64" t="s">
        <v>721</v>
      </c>
      <c r="BQ140" s="64" t="s">
        <v>721</v>
      </c>
      <c r="BR140" s="64" t="s">
        <v>721</v>
      </c>
      <c r="BS140" s="64" t="s">
        <v>721</v>
      </c>
      <c r="BT140" s="64" t="s">
        <v>721</v>
      </c>
      <c r="BU140" s="64" t="s">
        <v>724</v>
      </c>
      <c r="BV140" s="64" t="s">
        <v>731</v>
      </c>
      <c r="BW140" s="64" t="s">
        <v>732</v>
      </c>
      <c r="BX140" s="64" t="s">
        <v>739</v>
      </c>
      <c r="BY140" s="64"/>
      <c r="BZ140" s="64" t="s">
        <v>740</v>
      </c>
      <c r="CA140" s="64" t="s">
        <v>740</v>
      </c>
      <c r="CB140" s="64" t="s">
        <v>731</v>
      </c>
      <c r="CC140" s="64"/>
      <c r="CD140" s="64"/>
      <c r="CE140" s="64" t="s">
        <v>739</v>
      </c>
      <c r="CF140" s="64" t="s">
        <v>731</v>
      </c>
      <c r="CG140" s="64" t="s">
        <v>811</v>
      </c>
      <c r="CH140" s="64" t="s">
        <v>736</v>
      </c>
      <c r="CI140" s="64" t="s">
        <v>736</v>
      </c>
      <c r="CJ140" s="64" t="s">
        <v>820</v>
      </c>
      <c r="CK140" s="64" t="s">
        <v>736</v>
      </c>
      <c r="CL140" s="64" t="s">
        <v>718</v>
      </c>
      <c r="CM140" s="64" t="s">
        <v>718</v>
      </c>
      <c r="CN140" s="64" t="s">
        <v>1278</v>
      </c>
      <c r="CO140" s="64" t="s">
        <v>1288</v>
      </c>
      <c r="CP140" s="64" t="s">
        <v>718</v>
      </c>
      <c r="CQ140" s="64" t="s">
        <v>723</v>
      </c>
      <c r="CR140" s="64" t="s">
        <v>724</v>
      </c>
      <c r="CS140" s="64" t="s">
        <v>737</v>
      </c>
      <c r="CT140" s="64" t="s">
        <v>736</v>
      </c>
      <c r="CU140" s="64" t="s">
        <v>706</v>
      </c>
      <c r="CV140" s="64" t="s">
        <v>706</v>
      </c>
      <c r="CW140" s="64" t="s">
        <v>732</v>
      </c>
      <c r="CX140" s="63" t="s">
        <v>732</v>
      </c>
      <c r="CY140" s="64" t="s">
        <v>1575</v>
      </c>
      <c r="CZ140" s="64" t="s">
        <v>740</v>
      </c>
      <c r="DA140" s="64" t="s">
        <v>723</v>
      </c>
      <c r="DB140" s="64"/>
      <c r="DC140" s="64"/>
      <c r="DD140" s="64"/>
      <c r="DE140" s="64"/>
      <c r="DF140" s="64"/>
      <c r="DG140" s="64"/>
      <c r="DH140" s="64"/>
    </row>
    <row r="141" spans="1:112" s="59" customFormat="1">
      <c r="A141" s="57"/>
      <c r="B141" s="57"/>
      <c r="C141" s="57"/>
      <c r="D141" s="57"/>
      <c r="E141" s="57"/>
      <c r="F141" s="57"/>
      <c r="G141" s="57"/>
      <c r="H141" s="57"/>
      <c r="I141" s="57"/>
      <c r="J141" s="57"/>
      <c r="K141" s="353" t="s">
        <v>1124</v>
      </c>
      <c r="L141" s="67" t="s">
        <v>370</v>
      </c>
      <c r="M141" s="63" t="s">
        <v>741</v>
      </c>
      <c r="N141" s="63" t="s">
        <v>741</v>
      </c>
      <c r="O141" s="63" t="s">
        <v>741</v>
      </c>
      <c r="P141" s="63" t="s">
        <v>741</v>
      </c>
      <c r="Q141" s="64" t="s">
        <v>741</v>
      </c>
      <c r="R141" s="64" t="s">
        <v>741</v>
      </c>
      <c r="S141" s="64" t="s">
        <v>741</v>
      </c>
      <c r="T141" s="64" t="s">
        <v>741</v>
      </c>
      <c r="U141" s="64" t="s">
        <v>741</v>
      </c>
      <c r="V141" s="64" t="s">
        <v>741</v>
      </c>
      <c r="W141" s="64" t="s">
        <v>741</v>
      </c>
      <c r="X141" s="64" t="s">
        <v>741</v>
      </c>
      <c r="Y141" s="64" t="s">
        <v>741</v>
      </c>
      <c r="Z141" s="64" t="s">
        <v>741</v>
      </c>
      <c r="AA141" s="64" t="s">
        <v>741</v>
      </c>
      <c r="AB141" s="64" t="s">
        <v>741</v>
      </c>
      <c r="AC141" s="64" t="s">
        <v>741</v>
      </c>
      <c r="AD141" s="64" t="s">
        <v>741</v>
      </c>
      <c r="AE141" s="64" t="s">
        <v>741</v>
      </c>
      <c r="AF141" s="63"/>
      <c r="AG141" s="63" t="s">
        <v>741</v>
      </c>
      <c r="AH141" s="63" t="s">
        <v>741</v>
      </c>
      <c r="AI141" s="63" t="s">
        <v>741</v>
      </c>
      <c r="AJ141" s="63" t="s">
        <v>741</v>
      </c>
      <c r="AK141" s="63" t="s">
        <v>741</v>
      </c>
      <c r="AL141" s="63" t="s">
        <v>741</v>
      </c>
      <c r="AM141" s="63" t="s">
        <v>741</v>
      </c>
      <c r="AN141" s="63" t="s">
        <v>741</v>
      </c>
      <c r="AO141" s="63" t="s">
        <v>741</v>
      </c>
      <c r="AP141" s="63" t="s">
        <v>741</v>
      </c>
      <c r="AQ141" s="63" t="s">
        <v>741</v>
      </c>
      <c r="AR141" s="63" t="s">
        <v>741</v>
      </c>
      <c r="AS141" s="63" t="s">
        <v>741</v>
      </c>
      <c r="AT141" s="63" t="s">
        <v>741</v>
      </c>
      <c r="AU141" s="63" t="s">
        <v>741</v>
      </c>
      <c r="AV141" s="63" t="s">
        <v>741</v>
      </c>
      <c r="AW141" s="63" t="s">
        <v>741</v>
      </c>
      <c r="AX141" s="63" t="s">
        <v>741</v>
      </c>
      <c r="AY141" s="64" t="s">
        <v>741</v>
      </c>
      <c r="AZ141" s="64" t="s">
        <v>741</v>
      </c>
      <c r="BA141" s="64" t="s">
        <v>741</v>
      </c>
      <c r="BB141" s="64" t="s">
        <v>741</v>
      </c>
      <c r="BC141" s="64" t="s">
        <v>741</v>
      </c>
      <c r="BD141" s="64" t="s">
        <v>741</v>
      </c>
      <c r="BE141" s="64" t="s">
        <v>741</v>
      </c>
      <c r="BF141" s="64" t="s">
        <v>741</v>
      </c>
      <c r="BG141" s="64" t="s">
        <v>741</v>
      </c>
      <c r="BH141" s="64" t="s">
        <v>741</v>
      </c>
      <c r="BI141" s="64" t="s">
        <v>741</v>
      </c>
      <c r="BJ141" s="64" t="s">
        <v>741</v>
      </c>
      <c r="BK141" s="64" t="s">
        <v>741</v>
      </c>
      <c r="BL141" s="64" t="s">
        <v>741</v>
      </c>
      <c r="BM141" s="64" t="s">
        <v>741</v>
      </c>
      <c r="BN141" s="64" t="s">
        <v>741</v>
      </c>
      <c r="BO141" s="64" t="s">
        <v>742</v>
      </c>
      <c r="BP141" s="64" t="s">
        <v>741</v>
      </c>
      <c r="BQ141" s="64" t="s">
        <v>741</v>
      </c>
      <c r="BR141" s="64" t="s">
        <v>742</v>
      </c>
      <c r="BS141" s="64" t="s">
        <v>742</v>
      </c>
      <c r="BT141" s="64" t="s">
        <v>742</v>
      </c>
      <c r="BU141" s="64" t="s">
        <v>741</v>
      </c>
      <c r="BV141" s="64" t="s">
        <v>741</v>
      </c>
      <c r="BW141" s="64" t="s">
        <v>741</v>
      </c>
      <c r="BX141" s="64" t="s">
        <v>741</v>
      </c>
      <c r="BY141" s="64"/>
      <c r="BZ141" s="64" t="s">
        <v>741</v>
      </c>
      <c r="CA141" s="64" t="s">
        <v>741</v>
      </c>
      <c r="CB141" s="64" t="s">
        <v>741</v>
      </c>
      <c r="CC141" s="64"/>
      <c r="CD141" s="64"/>
      <c r="CE141" s="64" t="s">
        <v>741</v>
      </c>
      <c r="CF141" s="64" t="s">
        <v>741</v>
      </c>
      <c r="CG141" s="64" t="s">
        <v>741</v>
      </c>
      <c r="CH141" s="64" t="s">
        <v>741</v>
      </c>
      <c r="CI141" s="64" t="s">
        <v>741</v>
      </c>
      <c r="CJ141" s="64" t="s">
        <v>741</v>
      </c>
      <c r="CK141" s="64" t="s">
        <v>741</v>
      </c>
      <c r="CL141" s="64" t="s">
        <v>741</v>
      </c>
      <c r="CM141" s="64" t="s">
        <v>741</v>
      </c>
      <c r="CN141" s="64" t="s">
        <v>741</v>
      </c>
      <c r="CO141" s="64" t="s">
        <v>741</v>
      </c>
      <c r="CP141" s="64" t="s">
        <v>741</v>
      </c>
      <c r="CQ141" s="64" t="s">
        <v>741</v>
      </c>
      <c r="CR141" s="64" t="s">
        <v>741</v>
      </c>
      <c r="CS141" s="64" t="s">
        <v>741</v>
      </c>
      <c r="CT141" s="64" t="s">
        <v>741</v>
      </c>
      <c r="CU141" s="64" t="s">
        <v>741</v>
      </c>
      <c r="CV141" s="64" t="s">
        <v>741</v>
      </c>
      <c r="CW141" s="64" t="s">
        <v>741</v>
      </c>
      <c r="CX141" s="63" t="s">
        <v>741</v>
      </c>
      <c r="CY141" s="64" t="s">
        <v>741</v>
      </c>
      <c r="CZ141" s="64" t="s">
        <v>741</v>
      </c>
      <c r="DA141" s="64" t="s">
        <v>741</v>
      </c>
      <c r="DB141" s="64"/>
      <c r="DC141" s="64"/>
      <c r="DD141" s="64"/>
      <c r="DE141" s="64"/>
      <c r="DF141" s="64"/>
      <c r="DG141" s="64"/>
      <c r="DH141" s="64"/>
    </row>
    <row r="142" spans="1:112">
      <c r="K142" s="353" t="s">
        <v>1125</v>
      </c>
      <c r="L142" s="65" t="s">
        <v>371</v>
      </c>
      <c r="M142" s="63">
        <v>7</v>
      </c>
      <c r="N142" s="63">
        <v>7</v>
      </c>
      <c r="O142" s="63">
        <v>7</v>
      </c>
      <c r="P142" s="63">
        <v>7.5</v>
      </c>
      <c r="Q142" s="63">
        <v>7</v>
      </c>
      <c r="R142" s="63">
        <v>8</v>
      </c>
      <c r="S142" s="63">
        <v>8</v>
      </c>
      <c r="T142" s="63">
        <v>7.5</v>
      </c>
      <c r="U142" s="63">
        <v>9</v>
      </c>
      <c r="V142" s="63">
        <v>9</v>
      </c>
      <c r="W142" s="63">
        <v>7.5</v>
      </c>
      <c r="X142" s="63">
        <v>8</v>
      </c>
      <c r="Y142" s="63">
        <v>7.5</v>
      </c>
      <c r="Z142" s="63">
        <v>7.5</v>
      </c>
      <c r="AA142" s="63">
        <v>7.5</v>
      </c>
      <c r="AB142" s="63">
        <v>7.5</v>
      </c>
      <c r="AC142" s="63">
        <v>7</v>
      </c>
      <c r="AD142" s="63">
        <v>8</v>
      </c>
      <c r="AE142" s="63">
        <v>3</v>
      </c>
      <c r="AF142" s="63"/>
      <c r="AG142" s="63">
        <v>7</v>
      </c>
      <c r="AH142" s="63">
        <v>7</v>
      </c>
      <c r="AI142" s="63">
        <v>7</v>
      </c>
      <c r="AJ142" s="63">
        <v>7</v>
      </c>
      <c r="AK142" s="63">
        <v>7</v>
      </c>
      <c r="AL142" s="63">
        <v>7</v>
      </c>
      <c r="AM142" s="63">
        <v>7</v>
      </c>
      <c r="AN142" s="63">
        <v>7</v>
      </c>
      <c r="AO142" s="63">
        <v>7</v>
      </c>
      <c r="AP142" s="63">
        <v>7</v>
      </c>
      <c r="AQ142" s="63">
        <v>8</v>
      </c>
      <c r="AR142" s="63">
        <v>7</v>
      </c>
      <c r="AS142" s="63">
        <v>7</v>
      </c>
      <c r="AT142" s="63">
        <v>7</v>
      </c>
      <c r="AU142" s="63">
        <v>7</v>
      </c>
      <c r="AV142" s="63">
        <v>7</v>
      </c>
      <c r="AW142" s="63">
        <v>7</v>
      </c>
      <c r="AX142" s="63">
        <v>7</v>
      </c>
      <c r="AY142" s="63">
        <v>7</v>
      </c>
      <c r="AZ142" s="63">
        <v>7</v>
      </c>
      <c r="BA142" s="63">
        <v>7</v>
      </c>
      <c r="BB142" s="63">
        <v>7</v>
      </c>
      <c r="BC142" s="63">
        <v>7</v>
      </c>
      <c r="BD142" s="63">
        <v>7</v>
      </c>
      <c r="BE142" s="63">
        <v>9</v>
      </c>
      <c r="BF142" s="63">
        <v>9</v>
      </c>
      <c r="BG142" s="63">
        <v>9</v>
      </c>
      <c r="BH142" s="63">
        <v>10</v>
      </c>
      <c r="BI142" s="63">
        <v>10</v>
      </c>
      <c r="BJ142" s="63">
        <v>10</v>
      </c>
      <c r="BK142" s="63">
        <v>7.5</v>
      </c>
      <c r="BL142" s="63">
        <v>9</v>
      </c>
      <c r="BM142" s="63">
        <v>9</v>
      </c>
      <c r="BN142" s="63">
        <v>8</v>
      </c>
      <c r="BO142" s="63">
        <v>8</v>
      </c>
      <c r="BP142" s="63">
        <v>8</v>
      </c>
      <c r="BQ142" s="63">
        <v>8</v>
      </c>
      <c r="BR142" s="63">
        <v>8</v>
      </c>
      <c r="BS142" s="63">
        <v>8</v>
      </c>
      <c r="BT142" s="63">
        <v>8</v>
      </c>
      <c r="BU142" s="63">
        <v>9</v>
      </c>
      <c r="BV142" s="63">
        <v>8</v>
      </c>
      <c r="BW142" s="63">
        <v>7</v>
      </c>
      <c r="BX142" s="63">
        <v>9</v>
      </c>
      <c r="BY142" s="63">
        <v>7</v>
      </c>
      <c r="BZ142" s="63">
        <v>9</v>
      </c>
      <c r="CA142" s="63">
        <v>9</v>
      </c>
      <c r="CB142" s="63">
        <v>7.5</v>
      </c>
      <c r="CC142" s="63"/>
      <c r="CD142" s="63"/>
      <c r="CE142" s="63">
        <v>9</v>
      </c>
      <c r="CF142" s="63">
        <v>7.5</v>
      </c>
      <c r="CG142" s="63">
        <v>8</v>
      </c>
      <c r="CH142" s="63">
        <v>9</v>
      </c>
      <c r="CI142" s="63">
        <v>9</v>
      </c>
      <c r="CJ142" s="63">
        <v>9</v>
      </c>
      <c r="CK142" s="63">
        <v>9</v>
      </c>
      <c r="CL142" s="63">
        <v>3</v>
      </c>
      <c r="CM142" s="63">
        <v>3</v>
      </c>
      <c r="CN142" s="63">
        <v>8</v>
      </c>
      <c r="CO142" s="63">
        <v>9</v>
      </c>
      <c r="CP142" s="63">
        <v>3</v>
      </c>
      <c r="CQ142" s="63">
        <v>7</v>
      </c>
      <c r="CR142" s="63">
        <v>9</v>
      </c>
      <c r="CS142" s="63">
        <v>10</v>
      </c>
      <c r="CT142" s="63">
        <v>9</v>
      </c>
      <c r="CU142" s="63">
        <v>8</v>
      </c>
      <c r="CV142" s="63">
        <v>7</v>
      </c>
      <c r="CW142" s="63">
        <v>7</v>
      </c>
      <c r="CX142" s="63">
        <v>7</v>
      </c>
      <c r="CY142" s="63">
        <v>9</v>
      </c>
      <c r="CZ142" s="63">
        <v>9</v>
      </c>
      <c r="DA142" s="63">
        <v>7</v>
      </c>
      <c r="DB142" s="63"/>
      <c r="DC142" s="63"/>
      <c r="DD142" s="63"/>
      <c r="DE142" s="63"/>
      <c r="DF142" s="63"/>
      <c r="DG142" s="63"/>
      <c r="DH142" s="63"/>
    </row>
    <row r="143" spans="1:112">
      <c r="K143" s="353" t="s">
        <v>1126</v>
      </c>
      <c r="L143" s="65" t="s">
        <v>372</v>
      </c>
      <c r="M143" s="63" t="s">
        <v>659</v>
      </c>
      <c r="N143" s="63" t="s">
        <v>659</v>
      </c>
      <c r="O143" s="63" t="s">
        <v>659</v>
      </c>
      <c r="P143" s="63" t="s">
        <v>659</v>
      </c>
      <c r="Q143" s="63" t="s">
        <v>659</v>
      </c>
      <c r="R143" s="63" t="s">
        <v>659</v>
      </c>
      <c r="S143" s="63" t="s">
        <v>659</v>
      </c>
      <c r="T143" s="63" t="s">
        <v>659</v>
      </c>
      <c r="U143" s="63">
        <v>0.17</v>
      </c>
      <c r="V143" s="63">
        <v>0.17</v>
      </c>
      <c r="W143" s="63">
        <v>0.17</v>
      </c>
      <c r="X143" s="63">
        <v>0.2</v>
      </c>
      <c r="Y143" s="63">
        <v>0.17</v>
      </c>
      <c r="Z143" s="63">
        <v>0.17</v>
      </c>
      <c r="AA143" s="63">
        <v>0.17</v>
      </c>
      <c r="AB143" s="63">
        <v>0.17</v>
      </c>
      <c r="AC143" s="63">
        <v>0.17</v>
      </c>
      <c r="AD143" s="63">
        <v>0.17</v>
      </c>
      <c r="AE143" s="63">
        <v>0.17</v>
      </c>
      <c r="AF143" s="63"/>
      <c r="AG143" s="63" t="s">
        <v>659</v>
      </c>
      <c r="AH143" s="63" t="s">
        <v>659</v>
      </c>
      <c r="AI143" s="63" t="s">
        <v>659</v>
      </c>
      <c r="AJ143" s="63" t="s">
        <v>659</v>
      </c>
      <c r="AK143" s="63" t="s">
        <v>659</v>
      </c>
      <c r="AL143" s="63" t="s">
        <v>659</v>
      </c>
      <c r="AM143" s="63" t="s">
        <v>659</v>
      </c>
      <c r="AN143" s="63" t="s">
        <v>659</v>
      </c>
      <c r="AO143" s="63" t="s">
        <v>659</v>
      </c>
      <c r="AP143" s="63" t="s">
        <v>659</v>
      </c>
      <c r="AQ143" s="63" t="s">
        <v>659</v>
      </c>
      <c r="AR143" s="63" t="s">
        <v>659</v>
      </c>
      <c r="AS143" s="63" t="s">
        <v>659</v>
      </c>
      <c r="AT143" s="63" t="s">
        <v>659</v>
      </c>
      <c r="AU143" s="63" t="s">
        <v>659</v>
      </c>
      <c r="AV143" s="63" t="s">
        <v>659</v>
      </c>
      <c r="AW143" s="63" t="s">
        <v>659</v>
      </c>
      <c r="AX143" s="63" t="s">
        <v>659</v>
      </c>
      <c r="AY143" s="63" t="s">
        <v>659</v>
      </c>
      <c r="AZ143" s="63" t="s">
        <v>659</v>
      </c>
      <c r="BA143" s="63" t="s">
        <v>659</v>
      </c>
      <c r="BB143" s="63" t="s">
        <v>659</v>
      </c>
      <c r="BC143" s="63" t="s">
        <v>659</v>
      </c>
      <c r="BD143" s="63" t="s">
        <v>659</v>
      </c>
      <c r="BE143" s="63">
        <v>0.18</v>
      </c>
      <c r="BF143" s="63">
        <v>0.17</v>
      </c>
      <c r="BG143" s="63">
        <v>0.17</v>
      </c>
      <c r="BH143" s="63">
        <v>0.17</v>
      </c>
      <c r="BI143" s="63">
        <v>0.17</v>
      </c>
      <c r="BJ143" s="63">
        <v>0.17</v>
      </c>
      <c r="BK143" s="63">
        <v>0.17</v>
      </c>
      <c r="BL143" s="63">
        <v>0.17</v>
      </c>
      <c r="BM143" s="63">
        <v>0.17</v>
      </c>
      <c r="BN143" s="63">
        <v>0.17</v>
      </c>
      <c r="BO143" s="63">
        <v>0.15</v>
      </c>
      <c r="BP143" s="63">
        <v>0.17</v>
      </c>
      <c r="BQ143" s="63">
        <v>0.17</v>
      </c>
      <c r="BR143" s="63">
        <v>0.15</v>
      </c>
      <c r="BS143" s="63">
        <v>0.15</v>
      </c>
      <c r="BT143" s="63">
        <v>0.15</v>
      </c>
      <c r="BU143" s="63">
        <v>0.18</v>
      </c>
      <c r="BV143" s="63">
        <v>0.17</v>
      </c>
      <c r="BW143" s="63" t="s">
        <v>659</v>
      </c>
      <c r="BX143" s="63">
        <v>0.18</v>
      </c>
      <c r="BY143" s="63">
        <v>0.17</v>
      </c>
      <c r="BZ143" s="63">
        <v>0.18</v>
      </c>
      <c r="CA143" s="63">
        <v>0.18</v>
      </c>
      <c r="CB143" s="63">
        <v>0.17</v>
      </c>
      <c r="CC143" s="63"/>
      <c r="CD143" s="63"/>
      <c r="CE143" s="63">
        <v>0.18</v>
      </c>
      <c r="CF143" s="63">
        <v>0.17</v>
      </c>
      <c r="CG143" s="63">
        <v>0.2</v>
      </c>
      <c r="CH143" s="63">
        <v>0.17</v>
      </c>
      <c r="CI143" s="63">
        <v>0.17</v>
      </c>
      <c r="CJ143" s="63">
        <v>0.18</v>
      </c>
      <c r="CK143" s="63">
        <v>0.17</v>
      </c>
      <c r="CL143" s="63">
        <v>0.17</v>
      </c>
      <c r="CM143" s="63">
        <v>0.17</v>
      </c>
      <c r="CN143" s="63" t="s">
        <v>1279</v>
      </c>
      <c r="CO143" s="63">
        <v>0.18</v>
      </c>
      <c r="CP143" s="63">
        <v>0.17</v>
      </c>
      <c r="CQ143" s="63" t="s">
        <v>659</v>
      </c>
      <c r="CR143" s="63">
        <v>0.17</v>
      </c>
      <c r="CS143" s="63">
        <v>0.17</v>
      </c>
      <c r="CT143" s="63">
        <v>0.18</v>
      </c>
      <c r="CU143" s="63" t="s">
        <v>659</v>
      </c>
      <c r="CV143" s="63" t="s">
        <v>659</v>
      </c>
      <c r="CW143" s="63" t="s">
        <v>659</v>
      </c>
      <c r="CX143" s="63" t="s">
        <v>659</v>
      </c>
      <c r="CY143" s="63">
        <v>0.17</v>
      </c>
      <c r="CZ143" s="63">
        <v>0.18</v>
      </c>
      <c r="DA143" s="63" t="s">
        <v>659</v>
      </c>
      <c r="DB143" s="63"/>
      <c r="DC143" s="63"/>
      <c r="DD143" s="63"/>
      <c r="DE143" s="63"/>
      <c r="DF143" s="63"/>
      <c r="DG143" s="63"/>
      <c r="DH143" s="63"/>
    </row>
    <row r="144" spans="1:112" s="59" customFormat="1">
      <c r="A144" s="57"/>
      <c r="B144" s="57"/>
      <c r="C144" s="57"/>
      <c r="D144" s="57"/>
      <c r="E144" s="57"/>
      <c r="F144" s="57"/>
      <c r="G144" s="57"/>
      <c r="H144" s="57"/>
      <c r="I144" s="57"/>
      <c r="J144" s="57"/>
      <c r="K144" s="353" t="s">
        <v>1127</v>
      </c>
      <c r="L144" s="74" t="s">
        <v>273</v>
      </c>
      <c r="M144" s="63" t="s">
        <v>454</v>
      </c>
      <c r="N144" s="63" t="s">
        <v>454</v>
      </c>
      <c r="O144" s="63" t="s">
        <v>454</v>
      </c>
      <c r="P144" s="63" t="s">
        <v>454</v>
      </c>
      <c r="Q144" s="63" t="s">
        <v>454</v>
      </c>
      <c r="R144" s="63" t="s">
        <v>454</v>
      </c>
      <c r="S144" s="63" t="s">
        <v>454</v>
      </c>
      <c r="T144" s="64" t="s">
        <v>454</v>
      </c>
      <c r="U144" s="64" t="s">
        <v>411</v>
      </c>
      <c r="V144" s="64" t="s">
        <v>411</v>
      </c>
      <c r="W144" s="64" t="s">
        <v>411</v>
      </c>
      <c r="X144" s="64" t="s">
        <v>411</v>
      </c>
      <c r="Y144" s="64" t="s">
        <v>411</v>
      </c>
      <c r="Z144" s="64" t="s">
        <v>411</v>
      </c>
      <c r="AA144" s="64" t="s">
        <v>411</v>
      </c>
      <c r="AB144" s="64" t="s">
        <v>411</v>
      </c>
      <c r="AC144" s="64" t="s">
        <v>411</v>
      </c>
      <c r="AD144" s="64" t="s">
        <v>411</v>
      </c>
      <c r="AE144" s="64" t="s">
        <v>411</v>
      </c>
      <c r="AF144" s="63"/>
      <c r="AG144" s="63" t="s">
        <v>454</v>
      </c>
      <c r="AH144" s="63" t="s">
        <v>454</v>
      </c>
      <c r="AI144" s="63" t="s">
        <v>454</v>
      </c>
      <c r="AJ144" s="63" t="s">
        <v>454</v>
      </c>
      <c r="AK144" s="63" t="s">
        <v>454</v>
      </c>
      <c r="AL144" s="63" t="s">
        <v>454</v>
      </c>
      <c r="AM144" s="63" t="s">
        <v>454</v>
      </c>
      <c r="AN144" s="63" t="s">
        <v>454</v>
      </c>
      <c r="AO144" s="63" t="s">
        <v>454</v>
      </c>
      <c r="AP144" s="63" t="s">
        <v>454</v>
      </c>
      <c r="AQ144" s="63" t="s">
        <v>454</v>
      </c>
      <c r="AR144" s="63" t="s">
        <v>454</v>
      </c>
      <c r="AS144" s="63" t="s">
        <v>454</v>
      </c>
      <c r="AT144" s="63" t="s">
        <v>454</v>
      </c>
      <c r="AU144" s="63" t="s">
        <v>454</v>
      </c>
      <c r="AV144" s="63" t="s">
        <v>454</v>
      </c>
      <c r="AW144" s="63" t="s">
        <v>454</v>
      </c>
      <c r="AX144" s="63" t="s">
        <v>454</v>
      </c>
      <c r="AY144" s="64" t="s">
        <v>454</v>
      </c>
      <c r="AZ144" s="64" t="s">
        <v>454</v>
      </c>
      <c r="BA144" s="64" t="s">
        <v>454</v>
      </c>
      <c r="BB144" s="64" t="s">
        <v>454</v>
      </c>
      <c r="BC144" s="64" t="s">
        <v>454</v>
      </c>
      <c r="BD144" s="64" t="s">
        <v>454</v>
      </c>
      <c r="BE144" s="64" t="s">
        <v>454</v>
      </c>
      <c r="BF144" s="64" t="s">
        <v>454</v>
      </c>
      <c r="BG144" s="64" t="s">
        <v>454</v>
      </c>
      <c r="BH144" s="64" t="s">
        <v>481</v>
      </c>
      <c r="BI144" s="64" t="s">
        <v>481</v>
      </c>
      <c r="BJ144" s="64" t="s">
        <v>481</v>
      </c>
      <c r="BK144" s="64" t="s">
        <v>454</v>
      </c>
      <c r="BL144" s="64" t="s">
        <v>454</v>
      </c>
      <c r="BM144" s="64" t="s">
        <v>454</v>
      </c>
      <c r="BN144" s="64" t="s">
        <v>454</v>
      </c>
      <c r="BO144" s="64" t="s">
        <v>454</v>
      </c>
      <c r="BP144" s="64" t="s">
        <v>454</v>
      </c>
      <c r="BQ144" s="64" t="s">
        <v>454</v>
      </c>
      <c r="BR144" s="64" t="s">
        <v>454</v>
      </c>
      <c r="BS144" s="64" t="s">
        <v>454</v>
      </c>
      <c r="BT144" s="64" t="s">
        <v>454</v>
      </c>
      <c r="BU144" s="64" t="s">
        <v>454</v>
      </c>
      <c r="BV144" s="64" t="s">
        <v>411</v>
      </c>
      <c r="BW144" s="64" t="s">
        <v>454</v>
      </c>
      <c r="BX144" s="64" t="s">
        <v>454</v>
      </c>
      <c r="BY144" s="64"/>
      <c r="BZ144" s="64" t="s">
        <v>454</v>
      </c>
      <c r="CA144" s="64" t="s">
        <v>454</v>
      </c>
      <c r="CB144" s="64" t="s">
        <v>411</v>
      </c>
      <c r="CC144" s="64"/>
      <c r="CD144" s="64"/>
      <c r="CE144" s="64" t="s">
        <v>454</v>
      </c>
      <c r="CF144" s="64" t="s">
        <v>411</v>
      </c>
      <c r="CG144" s="64" t="s">
        <v>411</v>
      </c>
      <c r="CH144" s="64" t="s">
        <v>454</v>
      </c>
      <c r="CI144" s="64" t="s">
        <v>454</v>
      </c>
      <c r="CJ144" s="64" t="s">
        <v>454</v>
      </c>
      <c r="CK144" s="64" t="s">
        <v>454</v>
      </c>
      <c r="CL144" s="64" t="s">
        <v>411</v>
      </c>
      <c r="CM144" s="64" t="s">
        <v>411</v>
      </c>
      <c r="CN144" s="64" t="s">
        <v>454</v>
      </c>
      <c r="CO144" s="64" t="s">
        <v>454</v>
      </c>
      <c r="CP144" s="64" t="s">
        <v>411</v>
      </c>
      <c r="CQ144" s="64" t="s">
        <v>454</v>
      </c>
      <c r="CR144" s="64" t="s">
        <v>454</v>
      </c>
      <c r="CS144" s="64" t="s">
        <v>481</v>
      </c>
      <c r="CT144" s="64" t="s">
        <v>454</v>
      </c>
      <c r="CU144" s="64" t="s">
        <v>1441</v>
      </c>
      <c r="CV144" s="64" t="s">
        <v>454</v>
      </c>
      <c r="CW144" s="64" t="s">
        <v>454</v>
      </c>
      <c r="CX144" s="63" t="s">
        <v>454</v>
      </c>
      <c r="CY144" s="64" t="s">
        <v>1567</v>
      </c>
      <c r="CZ144" s="64" t="s">
        <v>454</v>
      </c>
      <c r="DA144" s="64" t="s">
        <v>454</v>
      </c>
      <c r="DB144" s="64"/>
      <c r="DC144" s="64"/>
      <c r="DD144" s="64"/>
      <c r="DE144" s="64"/>
      <c r="DF144" s="64"/>
      <c r="DG144" s="64"/>
      <c r="DH144" s="64"/>
    </row>
    <row r="145" spans="1:112" s="59" customFormat="1">
      <c r="A145" s="57"/>
      <c r="B145" s="57"/>
      <c r="C145" s="57"/>
      <c r="D145" s="57"/>
      <c r="E145" s="57"/>
      <c r="F145" s="57"/>
      <c r="G145" s="57"/>
      <c r="H145" s="57"/>
      <c r="I145" s="57"/>
      <c r="J145" s="57"/>
      <c r="K145" s="353" t="s">
        <v>1128</v>
      </c>
      <c r="L145" s="74" t="s">
        <v>274</v>
      </c>
      <c r="M145" s="63" t="s">
        <v>412</v>
      </c>
      <c r="N145" s="63" t="s">
        <v>412</v>
      </c>
      <c r="O145" s="63" t="s">
        <v>412</v>
      </c>
      <c r="P145" s="63" t="s">
        <v>412</v>
      </c>
      <c r="Q145" s="63" t="s">
        <v>412</v>
      </c>
      <c r="R145" s="63" t="s">
        <v>412</v>
      </c>
      <c r="S145" s="63" t="s">
        <v>412</v>
      </c>
      <c r="T145" s="64" t="s">
        <v>412</v>
      </c>
      <c r="U145" s="64" t="s">
        <v>412</v>
      </c>
      <c r="V145" s="64" t="s">
        <v>412</v>
      </c>
      <c r="W145" s="64" t="s">
        <v>412</v>
      </c>
      <c r="X145" s="64" t="s">
        <v>412</v>
      </c>
      <c r="Y145" s="64" t="s">
        <v>412</v>
      </c>
      <c r="Z145" s="64" t="s">
        <v>412</v>
      </c>
      <c r="AA145" s="64" t="s">
        <v>412</v>
      </c>
      <c r="AB145" s="64" t="s">
        <v>412</v>
      </c>
      <c r="AC145" s="64" t="s">
        <v>412</v>
      </c>
      <c r="AD145" s="64" t="s">
        <v>412</v>
      </c>
      <c r="AE145" s="64" t="s">
        <v>1545</v>
      </c>
      <c r="AF145" s="63"/>
      <c r="AG145" s="63" t="s">
        <v>412</v>
      </c>
      <c r="AH145" s="63" t="s">
        <v>412</v>
      </c>
      <c r="AI145" s="63" t="s">
        <v>412</v>
      </c>
      <c r="AJ145" s="63" t="s">
        <v>412</v>
      </c>
      <c r="AK145" s="63" t="s">
        <v>412</v>
      </c>
      <c r="AL145" s="63" t="s">
        <v>412</v>
      </c>
      <c r="AM145" s="63" t="s">
        <v>412</v>
      </c>
      <c r="AN145" s="63" t="s">
        <v>412</v>
      </c>
      <c r="AO145" s="63" t="s">
        <v>412</v>
      </c>
      <c r="AP145" s="63" t="s">
        <v>412</v>
      </c>
      <c r="AQ145" s="63" t="s">
        <v>412</v>
      </c>
      <c r="AR145" s="63" t="s">
        <v>412</v>
      </c>
      <c r="AS145" s="63" t="s">
        <v>412</v>
      </c>
      <c r="AT145" s="63" t="s">
        <v>412</v>
      </c>
      <c r="AU145" s="63" t="s">
        <v>412</v>
      </c>
      <c r="AV145" s="63" t="s">
        <v>412</v>
      </c>
      <c r="AW145" s="63" t="s">
        <v>412</v>
      </c>
      <c r="AX145" s="63" t="s">
        <v>412</v>
      </c>
      <c r="AY145" s="64" t="s">
        <v>494</v>
      </c>
      <c r="AZ145" s="64" t="s">
        <v>494</v>
      </c>
      <c r="BA145" s="64" t="s">
        <v>494</v>
      </c>
      <c r="BB145" s="64" t="s">
        <v>494</v>
      </c>
      <c r="BC145" s="64" t="s">
        <v>494</v>
      </c>
      <c r="BD145" s="64" t="s">
        <v>494</v>
      </c>
      <c r="BE145" s="64" t="s">
        <v>494</v>
      </c>
      <c r="BF145" s="64" t="s">
        <v>494</v>
      </c>
      <c r="BG145" s="64" t="s">
        <v>494</v>
      </c>
      <c r="BH145" s="64" t="s">
        <v>412</v>
      </c>
      <c r="BI145" s="64" t="s">
        <v>412</v>
      </c>
      <c r="BJ145" s="64" t="s">
        <v>412</v>
      </c>
      <c r="BK145" s="64" t="s">
        <v>412</v>
      </c>
      <c r="BL145" s="64" t="s">
        <v>412</v>
      </c>
      <c r="BM145" s="64" t="s">
        <v>412</v>
      </c>
      <c r="BN145" s="64" t="s">
        <v>494</v>
      </c>
      <c r="BO145" s="64" t="s">
        <v>494</v>
      </c>
      <c r="BP145" s="64" t="s">
        <v>494</v>
      </c>
      <c r="BQ145" s="64" t="s">
        <v>494</v>
      </c>
      <c r="BR145" s="64" t="s">
        <v>494</v>
      </c>
      <c r="BS145" s="64" t="s">
        <v>494</v>
      </c>
      <c r="BT145" s="64" t="s">
        <v>494</v>
      </c>
      <c r="BU145" s="64" t="s">
        <v>412</v>
      </c>
      <c r="BV145" s="64" t="s">
        <v>412</v>
      </c>
      <c r="BW145" s="64" t="s">
        <v>412</v>
      </c>
      <c r="BX145" s="64" t="s">
        <v>412</v>
      </c>
      <c r="BY145" s="64"/>
      <c r="BZ145" s="64" t="s">
        <v>494</v>
      </c>
      <c r="CA145" s="64" t="s">
        <v>494</v>
      </c>
      <c r="CB145" s="64" t="s">
        <v>412</v>
      </c>
      <c r="CC145" s="64"/>
      <c r="CD145" s="64"/>
      <c r="CE145" s="64" t="s">
        <v>412</v>
      </c>
      <c r="CF145" s="64" t="s">
        <v>412</v>
      </c>
      <c r="CG145" s="64" t="s">
        <v>412</v>
      </c>
      <c r="CH145" s="64" t="s">
        <v>494</v>
      </c>
      <c r="CI145" s="64" t="s">
        <v>494</v>
      </c>
      <c r="CJ145" s="64" t="s">
        <v>494</v>
      </c>
      <c r="CK145" s="64" t="s">
        <v>494</v>
      </c>
      <c r="CL145" s="64" t="s">
        <v>412</v>
      </c>
      <c r="CM145" s="64" t="s">
        <v>412</v>
      </c>
      <c r="CN145" s="64" t="s">
        <v>494</v>
      </c>
      <c r="CO145" s="64" t="s">
        <v>494</v>
      </c>
      <c r="CP145" s="64" t="s">
        <v>1545</v>
      </c>
      <c r="CQ145" s="64" t="s">
        <v>412</v>
      </c>
      <c r="CR145" s="64" t="s">
        <v>494</v>
      </c>
      <c r="CS145" s="64" t="s">
        <v>412</v>
      </c>
      <c r="CT145" s="64" t="s">
        <v>494</v>
      </c>
      <c r="CU145" s="64" t="s">
        <v>1442</v>
      </c>
      <c r="CV145" s="64" t="s">
        <v>412</v>
      </c>
      <c r="CW145" s="64" t="s">
        <v>412</v>
      </c>
      <c r="CX145" s="63" t="s">
        <v>412</v>
      </c>
      <c r="CY145" s="64" t="s">
        <v>412</v>
      </c>
      <c r="CZ145" s="64" t="s">
        <v>494</v>
      </c>
      <c r="DA145" s="64" t="s">
        <v>412</v>
      </c>
      <c r="DB145" s="64"/>
      <c r="DC145" s="64"/>
      <c r="DD145" s="64"/>
      <c r="DE145" s="64"/>
      <c r="DF145" s="64"/>
      <c r="DG145" s="64"/>
      <c r="DH145" s="64"/>
    </row>
    <row r="146" spans="1:112" s="59" customFormat="1">
      <c r="A146" s="57"/>
      <c r="B146" s="57"/>
      <c r="C146" s="57"/>
      <c r="D146" s="57"/>
      <c r="E146" s="57"/>
      <c r="F146" s="57"/>
      <c r="G146" s="57"/>
      <c r="H146" s="57"/>
      <c r="I146" s="57"/>
      <c r="J146" s="57"/>
      <c r="K146" s="353" t="s">
        <v>1129</v>
      </c>
      <c r="L146" s="74" t="s">
        <v>275</v>
      </c>
      <c r="M146" s="63" t="s">
        <v>447</v>
      </c>
      <c r="N146" s="63" t="s">
        <v>447</v>
      </c>
      <c r="O146" s="63" t="s">
        <v>447</v>
      </c>
      <c r="P146" s="63" t="s">
        <v>447</v>
      </c>
      <c r="Q146" s="63" t="s">
        <v>447</v>
      </c>
      <c r="R146" s="63" t="s">
        <v>447</v>
      </c>
      <c r="S146" s="63" t="s">
        <v>447</v>
      </c>
      <c r="T146" s="64" t="s">
        <v>447</v>
      </c>
      <c r="U146" s="64" t="s">
        <v>447</v>
      </c>
      <c r="V146" s="64" t="s">
        <v>447</v>
      </c>
      <c r="W146" s="64" t="s">
        <v>447</v>
      </c>
      <c r="X146" s="64" t="s">
        <v>447</v>
      </c>
      <c r="Y146" s="64" t="s">
        <v>447</v>
      </c>
      <c r="Z146" s="64" t="s">
        <v>447</v>
      </c>
      <c r="AA146" s="64" t="s">
        <v>447</v>
      </c>
      <c r="AB146" s="64" t="s">
        <v>447</v>
      </c>
      <c r="AC146" s="64" t="s">
        <v>447</v>
      </c>
      <c r="AD146" s="64" t="s">
        <v>447</v>
      </c>
      <c r="AE146" s="64" t="s">
        <v>447</v>
      </c>
      <c r="AF146" s="63"/>
      <c r="AG146" s="63" t="s">
        <v>447</v>
      </c>
      <c r="AH146" s="63" t="s">
        <v>447</v>
      </c>
      <c r="AI146" s="63" t="s">
        <v>447</v>
      </c>
      <c r="AJ146" s="63" t="s">
        <v>447</v>
      </c>
      <c r="AK146" s="63" t="s">
        <v>447</v>
      </c>
      <c r="AL146" s="63" t="s">
        <v>447</v>
      </c>
      <c r="AM146" s="63" t="s">
        <v>447</v>
      </c>
      <c r="AN146" s="63" t="s">
        <v>447</v>
      </c>
      <c r="AO146" s="63" t="s">
        <v>447</v>
      </c>
      <c r="AP146" s="63" t="s">
        <v>447</v>
      </c>
      <c r="AQ146" s="63" t="s">
        <v>447</v>
      </c>
      <c r="AR146" s="63" t="s">
        <v>447</v>
      </c>
      <c r="AS146" s="63" t="s">
        <v>447</v>
      </c>
      <c r="AT146" s="63" t="s">
        <v>447</v>
      </c>
      <c r="AU146" s="63" t="s">
        <v>447</v>
      </c>
      <c r="AV146" s="63" t="s">
        <v>447</v>
      </c>
      <c r="AW146" s="63" t="s">
        <v>447</v>
      </c>
      <c r="AX146" s="63" t="s">
        <v>447</v>
      </c>
      <c r="AY146" s="64" t="s">
        <v>493</v>
      </c>
      <c r="AZ146" s="64" t="s">
        <v>493</v>
      </c>
      <c r="BA146" s="64" t="s">
        <v>493</v>
      </c>
      <c r="BB146" s="64" t="s">
        <v>493</v>
      </c>
      <c r="BC146" s="64" t="s">
        <v>493</v>
      </c>
      <c r="BD146" s="64" t="s">
        <v>493</v>
      </c>
      <c r="BE146" s="64" t="s">
        <v>493</v>
      </c>
      <c r="BF146" s="64" t="s">
        <v>493</v>
      </c>
      <c r="BG146" s="64" t="s">
        <v>493</v>
      </c>
      <c r="BH146" s="64" t="s">
        <v>447</v>
      </c>
      <c r="BI146" s="64" t="s">
        <v>447</v>
      </c>
      <c r="BJ146" s="64" t="s">
        <v>447</v>
      </c>
      <c r="BK146" s="64" t="s">
        <v>487</v>
      </c>
      <c r="BL146" s="64" t="s">
        <v>447</v>
      </c>
      <c r="BM146" s="64" t="s">
        <v>447</v>
      </c>
      <c r="BN146" s="64" t="s">
        <v>493</v>
      </c>
      <c r="BO146" s="64" t="s">
        <v>493</v>
      </c>
      <c r="BP146" s="64" t="s">
        <v>493</v>
      </c>
      <c r="BQ146" s="64" t="s">
        <v>493</v>
      </c>
      <c r="BR146" s="64" t="s">
        <v>493</v>
      </c>
      <c r="BS146" s="64" t="s">
        <v>493</v>
      </c>
      <c r="BT146" s="64" t="s">
        <v>493</v>
      </c>
      <c r="BU146" s="64" t="s">
        <v>447</v>
      </c>
      <c r="BV146" s="64" t="s">
        <v>447</v>
      </c>
      <c r="BW146" s="64" t="s">
        <v>447</v>
      </c>
      <c r="BX146" s="64" t="s">
        <v>447</v>
      </c>
      <c r="BY146" s="64"/>
      <c r="BZ146" s="64" t="s">
        <v>493</v>
      </c>
      <c r="CA146" s="64" t="s">
        <v>493</v>
      </c>
      <c r="CB146" s="64" t="s">
        <v>447</v>
      </c>
      <c r="CC146" s="64"/>
      <c r="CD146" s="64"/>
      <c r="CE146" s="64" t="s">
        <v>447</v>
      </c>
      <c r="CF146" s="64" t="s">
        <v>447</v>
      </c>
      <c r="CG146" s="64" t="s">
        <v>447</v>
      </c>
      <c r="CH146" s="64" t="s">
        <v>493</v>
      </c>
      <c r="CI146" s="64" t="s">
        <v>493</v>
      </c>
      <c r="CJ146" s="64" t="s">
        <v>1579</v>
      </c>
      <c r="CK146" s="64" t="s">
        <v>493</v>
      </c>
      <c r="CL146" s="64" t="s">
        <v>447</v>
      </c>
      <c r="CM146" s="64" t="s">
        <v>447</v>
      </c>
      <c r="CN146" s="64"/>
      <c r="CO146" s="64" t="s">
        <v>493</v>
      </c>
      <c r="CP146" s="64" t="s">
        <v>447</v>
      </c>
      <c r="CQ146" s="64" t="s">
        <v>447</v>
      </c>
      <c r="CR146" s="64" t="s">
        <v>493</v>
      </c>
      <c r="CS146" s="64" t="s">
        <v>447</v>
      </c>
      <c r="CT146" s="64" t="s">
        <v>493</v>
      </c>
      <c r="CU146" s="64" t="s">
        <v>1443</v>
      </c>
      <c r="CV146" s="64" t="s">
        <v>447</v>
      </c>
      <c r="CW146" s="64" t="s">
        <v>447</v>
      </c>
      <c r="CX146" s="63" t="s">
        <v>447</v>
      </c>
      <c r="CY146" s="64" t="s">
        <v>447</v>
      </c>
      <c r="CZ146" s="64" t="s">
        <v>493</v>
      </c>
      <c r="DA146" s="64" t="s">
        <v>447</v>
      </c>
      <c r="DB146" s="64"/>
      <c r="DC146" s="64"/>
      <c r="DD146" s="64"/>
      <c r="DE146" s="64"/>
      <c r="DF146" s="64"/>
      <c r="DG146" s="64"/>
      <c r="DH146" s="64"/>
    </row>
    <row r="147" spans="1:112" s="59" customFormat="1">
      <c r="A147" s="57"/>
      <c r="B147" s="57"/>
      <c r="C147" s="57"/>
      <c r="D147" s="57"/>
      <c r="E147" s="57"/>
      <c r="F147" s="57"/>
      <c r="G147" s="57"/>
      <c r="H147" s="57"/>
      <c r="I147" s="57"/>
      <c r="J147" s="57"/>
      <c r="K147" s="353" t="s">
        <v>1130</v>
      </c>
      <c r="L147" s="74" t="s">
        <v>586</v>
      </c>
      <c r="M147" s="63" t="s">
        <v>452</v>
      </c>
      <c r="N147" s="63" t="s">
        <v>452</v>
      </c>
      <c r="O147" s="63" t="s">
        <v>452</v>
      </c>
      <c r="P147" s="63" t="s">
        <v>452</v>
      </c>
      <c r="Q147" s="63" t="s">
        <v>452</v>
      </c>
      <c r="R147" s="63" t="s">
        <v>452</v>
      </c>
      <c r="S147" s="63" t="s">
        <v>452</v>
      </c>
      <c r="T147" s="64" t="s">
        <v>452</v>
      </c>
      <c r="U147" s="64"/>
      <c r="V147" s="64"/>
      <c r="W147" s="64" t="s">
        <v>432</v>
      </c>
      <c r="X147" s="64"/>
      <c r="Y147" s="64"/>
      <c r="Z147" s="64"/>
      <c r="AA147" s="64"/>
      <c r="AB147" s="64"/>
      <c r="AC147" s="64"/>
      <c r="AD147" s="64"/>
      <c r="AE147" s="64"/>
      <c r="AF147" s="63"/>
      <c r="AG147" s="63" t="s">
        <v>452</v>
      </c>
      <c r="AH147" s="63" t="s">
        <v>452</v>
      </c>
      <c r="AI147" s="63" t="s">
        <v>452</v>
      </c>
      <c r="AJ147" s="63" t="s">
        <v>452</v>
      </c>
      <c r="AK147" s="63" t="s">
        <v>452</v>
      </c>
      <c r="AL147" s="63" t="s">
        <v>452</v>
      </c>
      <c r="AM147" s="63" t="s">
        <v>452</v>
      </c>
      <c r="AN147" s="63" t="s">
        <v>452</v>
      </c>
      <c r="AO147" s="63" t="s">
        <v>452</v>
      </c>
      <c r="AP147" s="63" t="s">
        <v>452</v>
      </c>
      <c r="AQ147" s="63" t="s">
        <v>452</v>
      </c>
      <c r="AR147" s="63" t="s">
        <v>452</v>
      </c>
      <c r="AS147" s="63" t="s">
        <v>452</v>
      </c>
      <c r="AT147" s="63" t="s">
        <v>452</v>
      </c>
      <c r="AU147" s="63" t="s">
        <v>452</v>
      </c>
      <c r="AV147" s="63" t="s">
        <v>452</v>
      </c>
      <c r="AW147" s="63" t="s">
        <v>452</v>
      </c>
      <c r="AX147" s="63" t="s">
        <v>452</v>
      </c>
      <c r="AY147" s="64" t="s">
        <v>452</v>
      </c>
      <c r="AZ147" s="64" t="s">
        <v>452</v>
      </c>
      <c r="BA147" s="64" t="s">
        <v>452</v>
      </c>
      <c r="BB147" s="64" t="s">
        <v>452</v>
      </c>
      <c r="BC147" s="64" t="s">
        <v>452</v>
      </c>
      <c r="BD147" s="64" t="s">
        <v>452</v>
      </c>
      <c r="BE147" s="64" t="s">
        <v>452</v>
      </c>
      <c r="BF147" s="64" t="s">
        <v>452</v>
      </c>
      <c r="BG147" s="64" t="s">
        <v>452</v>
      </c>
      <c r="BH147" s="64" t="s">
        <v>452</v>
      </c>
      <c r="BI147" s="64" t="s">
        <v>452</v>
      </c>
      <c r="BJ147" s="64" t="s">
        <v>452</v>
      </c>
      <c r="BK147" s="64" t="s">
        <v>433</v>
      </c>
      <c r="BL147" s="64" t="s">
        <v>452</v>
      </c>
      <c r="BM147" s="64" t="s">
        <v>452</v>
      </c>
      <c r="BN147" s="64" t="s">
        <v>452</v>
      </c>
      <c r="BO147" s="64" t="s">
        <v>452</v>
      </c>
      <c r="BP147" s="64" t="s">
        <v>452</v>
      </c>
      <c r="BQ147" s="64" t="s">
        <v>452</v>
      </c>
      <c r="BR147" s="64" t="s">
        <v>452</v>
      </c>
      <c r="BS147" s="64" t="s">
        <v>452</v>
      </c>
      <c r="BT147" s="64" t="s">
        <v>452</v>
      </c>
      <c r="BU147" s="64" t="s">
        <v>452</v>
      </c>
      <c r="BV147" s="64"/>
      <c r="BW147" s="64" t="s">
        <v>452</v>
      </c>
      <c r="BX147" s="64" t="s">
        <v>452</v>
      </c>
      <c r="BY147" s="64"/>
      <c r="BZ147" s="64" t="s">
        <v>452</v>
      </c>
      <c r="CA147" s="64" t="s">
        <v>452</v>
      </c>
      <c r="CB147" s="64"/>
      <c r="CC147" s="64"/>
      <c r="CD147" s="64"/>
      <c r="CE147" s="64" t="s">
        <v>452</v>
      </c>
      <c r="CF147" s="64"/>
      <c r="CG147" s="64"/>
      <c r="CH147" s="64" t="s">
        <v>452</v>
      </c>
      <c r="CI147" s="64" t="s">
        <v>452</v>
      </c>
      <c r="CJ147" s="64" t="s">
        <v>452</v>
      </c>
      <c r="CK147" s="64" t="s">
        <v>452</v>
      </c>
      <c r="CL147" s="64"/>
      <c r="CM147" s="64"/>
      <c r="CN147" s="64" t="s">
        <v>452</v>
      </c>
      <c r="CO147" s="64" t="s">
        <v>452</v>
      </c>
      <c r="CP147" s="64"/>
      <c r="CQ147" s="64" t="s">
        <v>452</v>
      </c>
      <c r="CR147" s="64" t="s">
        <v>452</v>
      </c>
      <c r="CS147" s="64" t="s">
        <v>452</v>
      </c>
      <c r="CT147" s="64" t="s">
        <v>452</v>
      </c>
      <c r="CU147" s="64" t="s">
        <v>1444</v>
      </c>
      <c r="CV147" s="64" t="s">
        <v>452</v>
      </c>
      <c r="CW147" s="64" t="s">
        <v>452</v>
      </c>
      <c r="CX147" s="63" t="s">
        <v>452</v>
      </c>
      <c r="CY147" s="64" t="s">
        <v>1555</v>
      </c>
      <c r="CZ147" s="64" t="s">
        <v>452</v>
      </c>
      <c r="DA147" s="64" t="s">
        <v>452</v>
      </c>
      <c r="DB147" s="64"/>
      <c r="DC147" s="64"/>
      <c r="DD147" s="64"/>
      <c r="DE147" s="64"/>
      <c r="DF147" s="64"/>
      <c r="DG147" s="64"/>
      <c r="DH147" s="64"/>
    </row>
    <row r="148" spans="1:112" s="59" customFormat="1">
      <c r="A148" s="57"/>
      <c r="B148" s="57"/>
      <c r="C148" s="57"/>
      <c r="D148" s="57"/>
      <c r="E148" s="57"/>
      <c r="F148" s="57"/>
      <c r="G148" s="57"/>
      <c r="H148" s="57"/>
      <c r="I148" s="57"/>
      <c r="J148" s="57"/>
      <c r="K148" s="353" t="s">
        <v>1131</v>
      </c>
      <c r="L148" s="74" t="s">
        <v>587</v>
      </c>
      <c r="M148" s="63" t="s">
        <v>453</v>
      </c>
      <c r="N148" s="63" t="s">
        <v>453</v>
      </c>
      <c r="O148" s="63" t="s">
        <v>453</v>
      </c>
      <c r="P148" s="63" t="s">
        <v>453</v>
      </c>
      <c r="Q148" s="63" t="s">
        <v>453</v>
      </c>
      <c r="R148" s="63" t="s">
        <v>453</v>
      </c>
      <c r="S148" s="63" t="s">
        <v>453</v>
      </c>
      <c r="T148" s="64" t="s">
        <v>453</v>
      </c>
      <c r="U148" s="64"/>
      <c r="V148" s="64"/>
      <c r="W148" s="64" t="s">
        <v>433</v>
      </c>
      <c r="X148" s="64"/>
      <c r="Y148" s="64"/>
      <c r="Z148" s="64"/>
      <c r="AA148" s="64"/>
      <c r="AB148" s="64"/>
      <c r="AC148" s="64"/>
      <c r="AD148" s="64"/>
      <c r="AE148" s="64"/>
      <c r="AF148" s="63"/>
      <c r="AG148" s="63" t="s">
        <v>453</v>
      </c>
      <c r="AH148" s="63" t="s">
        <v>453</v>
      </c>
      <c r="AI148" s="63" t="s">
        <v>453</v>
      </c>
      <c r="AJ148" s="63" t="s">
        <v>453</v>
      </c>
      <c r="AK148" s="63" t="s">
        <v>453</v>
      </c>
      <c r="AL148" s="63" t="s">
        <v>453</v>
      </c>
      <c r="AM148" s="63" t="s">
        <v>453</v>
      </c>
      <c r="AN148" s="63" t="s">
        <v>453</v>
      </c>
      <c r="AO148" s="63" t="s">
        <v>453</v>
      </c>
      <c r="AP148" s="63" t="s">
        <v>453</v>
      </c>
      <c r="AQ148" s="63" t="s">
        <v>453</v>
      </c>
      <c r="AR148" s="63" t="s">
        <v>453</v>
      </c>
      <c r="AS148" s="63" t="s">
        <v>453</v>
      </c>
      <c r="AT148" s="63" t="s">
        <v>453</v>
      </c>
      <c r="AU148" s="63" t="s">
        <v>453</v>
      </c>
      <c r="AV148" s="63" t="s">
        <v>453</v>
      </c>
      <c r="AW148" s="63" t="s">
        <v>453</v>
      </c>
      <c r="AX148" s="63" t="s">
        <v>453</v>
      </c>
      <c r="AY148" s="64" t="s">
        <v>453</v>
      </c>
      <c r="AZ148" s="64" t="s">
        <v>453</v>
      </c>
      <c r="BA148" s="64" t="s">
        <v>453</v>
      </c>
      <c r="BB148" s="64" t="s">
        <v>453</v>
      </c>
      <c r="BC148" s="64" t="s">
        <v>453</v>
      </c>
      <c r="BD148" s="64" t="s">
        <v>453</v>
      </c>
      <c r="BE148" s="64" t="s">
        <v>453</v>
      </c>
      <c r="BF148" s="64" t="s">
        <v>453</v>
      </c>
      <c r="BG148" s="64" t="s">
        <v>453</v>
      </c>
      <c r="BH148" s="64" t="s">
        <v>453</v>
      </c>
      <c r="BI148" s="64" t="s">
        <v>453</v>
      </c>
      <c r="BJ148" s="64" t="s">
        <v>453</v>
      </c>
      <c r="BK148" s="64" t="s">
        <v>453</v>
      </c>
      <c r="BL148" s="64" t="s">
        <v>453</v>
      </c>
      <c r="BM148" s="64" t="s">
        <v>453</v>
      </c>
      <c r="BN148" s="64" t="s">
        <v>453</v>
      </c>
      <c r="BO148" s="64" t="s">
        <v>453</v>
      </c>
      <c r="BP148" s="64" t="s">
        <v>453</v>
      </c>
      <c r="BQ148" s="64" t="s">
        <v>453</v>
      </c>
      <c r="BR148" s="64" t="s">
        <v>453</v>
      </c>
      <c r="BS148" s="64" t="s">
        <v>453</v>
      </c>
      <c r="BT148" s="64" t="s">
        <v>453</v>
      </c>
      <c r="BU148" s="64" t="s">
        <v>453</v>
      </c>
      <c r="BV148" s="64"/>
      <c r="BW148" s="64" t="s">
        <v>453</v>
      </c>
      <c r="BX148" s="64" t="s">
        <v>453</v>
      </c>
      <c r="BY148" s="64"/>
      <c r="BZ148" s="64" t="s">
        <v>453</v>
      </c>
      <c r="CA148" s="64" t="s">
        <v>453</v>
      </c>
      <c r="CB148" s="64"/>
      <c r="CC148" s="64"/>
      <c r="CD148" s="64"/>
      <c r="CE148" s="64" t="s">
        <v>453</v>
      </c>
      <c r="CF148" s="64"/>
      <c r="CG148" s="64"/>
      <c r="CH148" s="64" t="s">
        <v>453</v>
      </c>
      <c r="CI148" s="64" t="s">
        <v>453</v>
      </c>
      <c r="CJ148" s="64" t="s">
        <v>453</v>
      </c>
      <c r="CK148" s="64" t="s">
        <v>453</v>
      </c>
      <c r="CL148" s="64"/>
      <c r="CM148" s="64"/>
      <c r="CN148" s="64" t="s">
        <v>453</v>
      </c>
      <c r="CO148" s="64" t="s">
        <v>453</v>
      </c>
      <c r="CP148" s="64"/>
      <c r="CQ148" s="64" t="s">
        <v>453</v>
      </c>
      <c r="CR148" s="64" t="s">
        <v>453</v>
      </c>
      <c r="CS148" s="64" t="s">
        <v>453</v>
      </c>
      <c r="CT148" s="64" t="s">
        <v>453</v>
      </c>
      <c r="CU148" s="64" t="s">
        <v>1445</v>
      </c>
      <c r="CV148" s="64" t="s">
        <v>453</v>
      </c>
      <c r="CW148" s="64" t="s">
        <v>453</v>
      </c>
      <c r="CX148" s="63" t="s">
        <v>453</v>
      </c>
      <c r="CY148" s="64" t="s">
        <v>1566</v>
      </c>
      <c r="CZ148" s="64" t="s">
        <v>453</v>
      </c>
      <c r="DA148" s="64" t="s">
        <v>453</v>
      </c>
      <c r="DB148" s="64"/>
      <c r="DC148" s="64"/>
      <c r="DD148" s="64"/>
      <c r="DE148" s="64"/>
      <c r="DF148" s="64"/>
      <c r="DG148" s="64"/>
      <c r="DH148" s="64"/>
    </row>
    <row r="149" spans="1:112" s="59" customFormat="1">
      <c r="A149" s="57"/>
      <c r="B149" s="57"/>
      <c r="C149" s="57"/>
      <c r="D149" s="57"/>
      <c r="E149" s="57"/>
      <c r="F149" s="57"/>
      <c r="G149" s="57"/>
      <c r="H149" s="57"/>
      <c r="I149" s="57"/>
      <c r="J149" s="57"/>
      <c r="K149" s="353" t="s">
        <v>1132</v>
      </c>
      <c r="L149" s="74" t="s">
        <v>588</v>
      </c>
      <c r="M149" s="63" t="s">
        <v>455</v>
      </c>
      <c r="N149" s="63" t="s">
        <v>455</v>
      </c>
      <c r="O149" s="63" t="s">
        <v>455</v>
      </c>
      <c r="P149" s="63" t="s">
        <v>455</v>
      </c>
      <c r="Q149" s="63" t="s">
        <v>455</v>
      </c>
      <c r="R149" s="63" t="s">
        <v>455</v>
      </c>
      <c r="S149" s="63" t="s">
        <v>455</v>
      </c>
      <c r="T149" s="64" t="s">
        <v>455</v>
      </c>
      <c r="U149" s="64"/>
      <c r="V149" s="64"/>
      <c r="W149" s="64"/>
      <c r="X149" s="64"/>
      <c r="Y149" s="64"/>
      <c r="Z149" s="64"/>
      <c r="AA149" s="64"/>
      <c r="AB149" s="64"/>
      <c r="AC149" s="64"/>
      <c r="AD149" s="64"/>
      <c r="AE149" s="64"/>
      <c r="AF149" s="63"/>
      <c r="AG149" s="63" t="s">
        <v>455</v>
      </c>
      <c r="AH149" s="63" t="s">
        <v>455</v>
      </c>
      <c r="AI149" s="63" t="s">
        <v>455</v>
      </c>
      <c r="AJ149" s="63" t="s">
        <v>455</v>
      </c>
      <c r="AK149" s="63" t="s">
        <v>455</v>
      </c>
      <c r="AL149" s="63" t="s">
        <v>455</v>
      </c>
      <c r="AM149" s="63" t="s">
        <v>455</v>
      </c>
      <c r="AN149" s="63" t="s">
        <v>455</v>
      </c>
      <c r="AO149" s="63" t="s">
        <v>455</v>
      </c>
      <c r="AP149" s="63" t="s">
        <v>455</v>
      </c>
      <c r="AQ149" s="63" t="s">
        <v>455</v>
      </c>
      <c r="AR149" s="63" t="s">
        <v>455</v>
      </c>
      <c r="AS149" s="63" t="s">
        <v>455</v>
      </c>
      <c r="AT149" s="63" t="s">
        <v>455</v>
      </c>
      <c r="AU149" s="63" t="s">
        <v>455</v>
      </c>
      <c r="AV149" s="63" t="s">
        <v>455</v>
      </c>
      <c r="AW149" s="63" t="s">
        <v>455</v>
      </c>
      <c r="AX149" s="63" t="s">
        <v>455</v>
      </c>
      <c r="AY149" s="64" t="s">
        <v>455</v>
      </c>
      <c r="AZ149" s="64" t="s">
        <v>455</v>
      </c>
      <c r="BA149" s="64" t="s">
        <v>455</v>
      </c>
      <c r="BB149" s="64" t="s">
        <v>455</v>
      </c>
      <c r="BC149" s="64" t="s">
        <v>455</v>
      </c>
      <c r="BD149" s="64" t="s">
        <v>455</v>
      </c>
      <c r="BE149" s="64" t="s">
        <v>455</v>
      </c>
      <c r="BF149" s="64" t="s">
        <v>455</v>
      </c>
      <c r="BG149" s="64" t="s">
        <v>455</v>
      </c>
      <c r="BH149" s="64" t="s">
        <v>455</v>
      </c>
      <c r="BI149" s="64" t="s">
        <v>455</v>
      </c>
      <c r="BJ149" s="64" t="s">
        <v>455</v>
      </c>
      <c r="BK149" s="64" t="s">
        <v>455</v>
      </c>
      <c r="BL149" s="64" t="s">
        <v>455</v>
      </c>
      <c r="BM149" s="64" t="s">
        <v>455</v>
      </c>
      <c r="BN149" s="64" t="s">
        <v>455</v>
      </c>
      <c r="BO149" s="64" t="s">
        <v>455</v>
      </c>
      <c r="BP149" s="64" t="s">
        <v>455</v>
      </c>
      <c r="BQ149" s="64" t="s">
        <v>455</v>
      </c>
      <c r="BR149" s="64" t="s">
        <v>455</v>
      </c>
      <c r="BS149" s="64" t="s">
        <v>455</v>
      </c>
      <c r="BT149" s="64" t="s">
        <v>455</v>
      </c>
      <c r="BU149" s="64" t="s">
        <v>455</v>
      </c>
      <c r="BV149" s="64"/>
      <c r="BW149" s="64" t="s">
        <v>455</v>
      </c>
      <c r="BX149" s="64" t="s">
        <v>455</v>
      </c>
      <c r="BY149" s="64"/>
      <c r="BZ149" s="64" t="s">
        <v>455</v>
      </c>
      <c r="CA149" s="64" t="s">
        <v>455</v>
      </c>
      <c r="CB149" s="64"/>
      <c r="CC149" s="64"/>
      <c r="CD149" s="64"/>
      <c r="CE149" s="64" t="s">
        <v>455</v>
      </c>
      <c r="CF149" s="64"/>
      <c r="CG149" s="64"/>
      <c r="CH149" s="64" t="s">
        <v>455</v>
      </c>
      <c r="CI149" s="64" t="s">
        <v>455</v>
      </c>
      <c r="CJ149" s="64" t="s">
        <v>455</v>
      </c>
      <c r="CK149" s="64" t="s">
        <v>455</v>
      </c>
      <c r="CL149" s="64"/>
      <c r="CM149" s="64"/>
      <c r="CN149" s="64" t="s">
        <v>455</v>
      </c>
      <c r="CO149" s="64" t="s">
        <v>455</v>
      </c>
      <c r="CP149" s="64"/>
      <c r="CQ149" s="64" t="s">
        <v>455</v>
      </c>
      <c r="CR149" s="64" t="s">
        <v>455</v>
      </c>
      <c r="CS149" s="64" t="s">
        <v>455</v>
      </c>
      <c r="CT149" s="64" t="s">
        <v>455</v>
      </c>
      <c r="CU149" s="64" t="s">
        <v>1446</v>
      </c>
      <c r="CV149" s="64" t="s">
        <v>455</v>
      </c>
      <c r="CW149" s="64" t="s">
        <v>455</v>
      </c>
      <c r="CX149" s="63" t="s">
        <v>455</v>
      </c>
      <c r="CY149" s="64"/>
      <c r="CZ149" s="64" t="s">
        <v>455</v>
      </c>
      <c r="DA149" s="64" t="s">
        <v>455</v>
      </c>
      <c r="DB149" s="64"/>
      <c r="DC149" s="64"/>
      <c r="DD149" s="64"/>
      <c r="DE149" s="64"/>
      <c r="DF149" s="64"/>
      <c r="DG149" s="64"/>
      <c r="DH149" s="64"/>
    </row>
    <row r="150" spans="1:112" s="59" customFormat="1">
      <c r="A150" s="57"/>
      <c r="B150" s="57"/>
      <c r="C150" s="57"/>
      <c r="D150" s="57"/>
      <c r="E150" s="57"/>
      <c r="F150" s="57"/>
      <c r="G150" s="57"/>
      <c r="H150" s="57"/>
      <c r="I150" s="57"/>
      <c r="J150" s="57"/>
      <c r="K150" s="353" t="s">
        <v>1133</v>
      </c>
      <c r="L150" s="74" t="s">
        <v>276</v>
      </c>
      <c r="M150" s="63" t="s">
        <v>475</v>
      </c>
      <c r="N150" s="63" t="s">
        <v>475</v>
      </c>
      <c r="O150" s="63" t="s">
        <v>475</v>
      </c>
      <c r="P150" s="63" t="s">
        <v>418</v>
      </c>
      <c r="Q150" s="63" t="s">
        <v>475</v>
      </c>
      <c r="R150" s="63" t="s">
        <v>475</v>
      </c>
      <c r="S150" s="63" t="s">
        <v>475</v>
      </c>
      <c r="T150" s="64" t="s">
        <v>418</v>
      </c>
      <c r="U150" s="64" t="s">
        <v>407</v>
      </c>
      <c r="V150" s="64" t="s">
        <v>1232</v>
      </c>
      <c r="W150" s="64" t="s">
        <v>407</v>
      </c>
      <c r="X150" s="64" t="s">
        <v>418</v>
      </c>
      <c r="Y150" s="64" t="s">
        <v>418</v>
      </c>
      <c r="Z150" s="64" t="s">
        <v>418</v>
      </c>
      <c r="AA150" s="64" t="s">
        <v>418</v>
      </c>
      <c r="AB150" s="64" t="s">
        <v>439</v>
      </c>
      <c r="AC150" s="64" t="s">
        <v>418</v>
      </c>
      <c r="AD150" s="64" t="s">
        <v>418</v>
      </c>
      <c r="AE150" s="64" t="s">
        <v>418</v>
      </c>
      <c r="AF150" s="63"/>
      <c r="AG150" s="63" t="s">
        <v>475</v>
      </c>
      <c r="AH150" s="63" t="s">
        <v>475</v>
      </c>
      <c r="AI150" s="63" t="s">
        <v>475</v>
      </c>
      <c r="AJ150" s="63" t="s">
        <v>475</v>
      </c>
      <c r="AK150" s="63" t="s">
        <v>445</v>
      </c>
      <c r="AL150" s="63" t="s">
        <v>445</v>
      </c>
      <c r="AM150" s="63" t="s">
        <v>445</v>
      </c>
      <c r="AN150" s="63" t="s">
        <v>472</v>
      </c>
      <c r="AO150" s="63" t="s">
        <v>445</v>
      </c>
      <c r="AP150" s="63" t="s">
        <v>445</v>
      </c>
      <c r="AQ150" s="63" t="s">
        <v>519</v>
      </c>
      <c r="AR150" s="63" t="s">
        <v>445</v>
      </c>
      <c r="AS150" s="63" t="s">
        <v>445</v>
      </c>
      <c r="AT150" s="63" t="s">
        <v>472</v>
      </c>
      <c r="AU150" s="63" t="s">
        <v>472</v>
      </c>
      <c r="AV150" s="63" t="s">
        <v>445</v>
      </c>
      <c r="AW150" s="63" t="s">
        <v>445</v>
      </c>
      <c r="AX150" s="63" t="s">
        <v>445</v>
      </c>
      <c r="AY150" s="64" t="s">
        <v>418</v>
      </c>
      <c r="AZ150" s="64" t="s">
        <v>418</v>
      </c>
      <c r="BA150" s="63" t="s">
        <v>445</v>
      </c>
      <c r="BB150" s="64" t="s">
        <v>418</v>
      </c>
      <c r="BC150" s="64" t="s">
        <v>418</v>
      </c>
      <c r="BD150" s="63" t="s">
        <v>445</v>
      </c>
      <c r="BE150" s="64" t="s">
        <v>418</v>
      </c>
      <c r="BF150" s="64" t="s">
        <v>407</v>
      </c>
      <c r="BG150" s="64" t="s">
        <v>407</v>
      </c>
      <c r="BH150" s="64" t="s">
        <v>407</v>
      </c>
      <c r="BI150" s="64" t="s">
        <v>407</v>
      </c>
      <c r="BJ150" s="64" t="s">
        <v>418</v>
      </c>
      <c r="BK150" s="64" t="s">
        <v>407</v>
      </c>
      <c r="BL150" s="64" t="s">
        <v>418</v>
      </c>
      <c r="BM150" s="64" t="s">
        <v>418</v>
      </c>
      <c r="BN150" s="64" t="s">
        <v>373</v>
      </c>
      <c r="BO150" s="64" t="s">
        <v>373</v>
      </c>
      <c r="BP150" s="64" t="s">
        <v>373</v>
      </c>
      <c r="BQ150" s="64" t="s">
        <v>373</v>
      </c>
      <c r="BR150" s="64" t="s">
        <v>373</v>
      </c>
      <c r="BS150" s="64" t="s">
        <v>373</v>
      </c>
      <c r="BT150" s="64" t="s">
        <v>373</v>
      </c>
      <c r="BU150" s="64" t="s">
        <v>373</v>
      </c>
      <c r="BV150" s="64" t="s">
        <v>408</v>
      </c>
      <c r="BW150" s="64" t="s">
        <v>418</v>
      </c>
      <c r="BX150" s="64" t="s">
        <v>373</v>
      </c>
      <c r="BY150" s="64"/>
      <c r="BZ150" s="64" t="s">
        <v>408</v>
      </c>
      <c r="CA150" s="64" t="s">
        <v>408</v>
      </c>
      <c r="CB150" s="64" t="s">
        <v>418</v>
      </c>
      <c r="CC150" s="64"/>
      <c r="CD150" s="64"/>
      <c r="CE150" s="64" t="s">
        <v>373</v>
      </c>
      <c r="CF150" s="64" t="s">
        <v>418</v>
      </c>
      <c r="CG150" s="64" t="s">
        <v>418</v>
      </c>
      <c r="CH150" s="64" t="s">
        <v>418</v>
      </c>
      <c r="CI150" s="64" t="s">
        <v>418</v>
      </c>
      <c r="CJ150" s="64" t="s">
        <v>1260</v>
      </c>
      <c r="CK150" s="64" t="s">
        <v>418</v>
      </c>
      <c r="CL150" s="64" t="s">
        <v>418</v>
      </c>
      <c r="CM150" s="64" t="s">
        <v>418</v>
      </c>
      <c r="CN150" s="64" t="s">
        <v>1280</v>
      </c>
      <c r="CO150" s="64" t="s">
        <v>1280</v>
      </c>
      <c r="CP150" s="74" t="s">
        <v>420</v>
      </c>
      <c r="CQ150" s="64" t="s">
        <v>475</v>
      </c>
      <c r="CR150" s="64" t="s">
        <v>408</v>
      </c>
      <c r="CS150" s="64" t="s">
        <v>418</v>
      </c>
      <c r="CT150" s="64" t="s">
        <v>418</v>
      </c>
      <c r="CU150" s="64" t="s">
        <v>1447</v>
      </c>
      <c r="CV150" s="64" t="s">
        <v>445</v>
      </c>
      <c r="CW150" s="64" t="s">
        <v>472</v>
      </c>
      <c r="CX150" s="63" t="s">
        <v>475</v>
      </c>
      <c r="CY150" s="64" t="s">
        <v>1556</v>
      </c>
      <c r="CZ150" s="64" t="s">
        <v>408</v>
      </c>
      <c r="DA150" s="64" t="s">
        <v>475</v>
      </c>
      <c r="DB150" s="64"/>
      <c r="DC150" s="64"/>
      <c r="DD150" s="64"/>
      <c r="DE150" s="64"/>
      <c r="DF150" s="64"/>
      <c r="DG150" s="64"/>
      <c r="DH150" s="64"/>
    </row>
    <row r="151" spans="1:112" s="370" customFormat="1">
      <c r="A151" s="275"/>
      <c r="B151" s="275"/>
      <c r="C151" s="275"/>
      <c r="D151" s="275"/>
      <c r="E151" s="275"/>
      <c r="F151" s="275"/>
      <c r="G151" s="275"/>
      <c r="H151" s="275"/>
      <c r="I151" s="275"/>
      <c r="J151" s="275"/>
      <c r="K151" s="369" t="s">
        <v>1134</v>
      </c>
      <c r="L151" s="74" t="s">
        <v>277</v>
      </c>
      <c r="M151" s="65" t="s">
        <v>446</v>
      </c>
      <c r="N151" s="65" t="s">
        <v>446</v>
      </c>
      <c r="O151" s="65" t="s">
        <v>446</v>
      </c>
      <c r="P151" s="65" t="s">
        <v>420</v>
      </c>
      <c r="Q151" s="65" t="s">
        <v>446</v>
      </c>
      <c r="R151" s="65" t="s">
        <v>446</v>
      </c>
      <c r="S151" s="65" t="s">
        <v>446</v>
      </c>
      <c r="T151" s="74" t="s">
        <v>420</v>
      </c>
      <c r="U151" s="74" t="s">
        <v>408</v>
      </c>
      <c r="V151" s="74" t="s">
        <v>1233</v>
      </c>
      <c r="W151" s="74" t="s">
        <v>419</v>
      </c>
      <c r="X151" s="74" t="s">
        <v>420</v>
      </c>
      <c r="Y151" s="74" t="s">
        <v>420</v>
      </c>
      <c r="Z151" s="74" t="s">
        <v>420</v>
      </c>
      <c r="AA151" s="74" t="s">
        <v>420</v>
      </c>
      <c r="AB151" s="74" t="s">
        <v>743</v>
      </c>
      <c r="AC151" s="74" t="s">
        <v>420</v>
      </c>
      <c r="AD151" s="74" t="s">
        <v>420</v>
      </c>
      <c r="AE151" s="74" t="s">
        <v>420</v>
      </c>
      <c r="AF151" s="65"/>
      <c r="AG151" s="65" t="s">
        <v>446</v>
      </c>
      <c r="AH151" s="65" t="s">
        <v>446</v>
      </c>
      <c r="AI151" s="65" t="s">
        <v>446</v>
      </c>
      <c r="AJ151" s="65" t="s">
        <v>446</v>
      </c>
      <c r="AK151" s="65" t="s">
        <v>449</v>
      </c>
      <c r="AL151" s="65" t="s">
        <v>449</v>
      </c>
      <c r="AM151" s="65" t="s">
        <v>449</v>
      </c>
      <c r="AN151" s="65" t="s">
        <v>419</v>
      </c>
      <c r="AO151" s="65" t="s">
        <v>446</v>
      </c>
      <c r="AP151" s="65" t="s">
        <v>446</v>
      </c>
      <c r="AQ151" s="65" t="s">
        <v>446</v>
      </c>
      <c r="AR151" s="65" t="s">
        <v>446</v>
      </c>
      <c r="AS151" s="65" t="s">
        <v>1235</v>
      </c>
      <c r="AT151" s="65" t="s">
        <v>532</v>
      </c>
      <c r="AU151" s="65" t="s">
        <v>532</v>
      </c>
      <c r="AV151" s="65" t="s">
        <v>1237</v>
      </c>
      <c r="AW151" s="65" t="s">
        <v>446</v>
      </c>
      <c r="AX151" s="65" t="s">
        <v>446</v>
      </c>
      <c r="AY151" s="74" t="s">
        <v>420</v>
      </c>
      <c r="AZ151" s="74" t="s">
        <v>420</v>
      </c>
      <c r="BA151" s="65" t="s">
        <v>446</v>
      </c>
      <c r="BB151" s="74" t="s">
        <v>420</v>
      </c>
      <c r="BC151" s="74" t="s">
        <v>420</v>
      </c>
      <c r="BD151" s="65" t="s">
        <v>446</v>
      </c>
      <c r="BE151" s="74" t="s">
        <v>420</v>
      </c>
      <c r="BF151" s="74" t="s">
        <v>408</v>
      </c>
      <c r="BG151" s="74" t="s">
        <v>408</v>
      </c>
      <c r="BH151" s="74" t="s">
        <v>420</v>
      </c>
      <c r="BI151" s="74" t="s">
        <v>745</v>
      </c>
      <c r="BJ151" s="74" t="s">
        <v>420</v>
      </c>
      <c r="BK151" s="74" t="s">
        <v>419</v>
      </c>
      <c r="BL151" s="74" t="s">
        <v>420</v>
      </c>
      <c r="BM151" s="74" t="s">
        <v>420</v>
      </c>
      <c r="BN151" s="74" t="s">
        <v>1242</v>
      </c>
      <c r="BO151" s="74" t="s">
        <v>1242</v>
      </c>
      <c r="BP151" s="74" t="s">
        <v>1242</v>
      </c>
      <c r="BQ151" s="74" t="s">
        <v>1242</v>
      </c>
      <c r="BR151" s="74" t="s">
        <v>1242</v>
      </c>
      <c r="BS151" s="74" t="s">
        <v>1242</v>
      </c>
      <c r="BT151" s="74" t="s">
        <v>1242</v>
      </c>
      <c r="BU151" s="74" t="s">
        <v>408</v>
      </c>
      <c r="BV151" s="74" t="s">
        <v>407</v>
      </c>
      <c r="BW151" s="74" t="s">
        <v>420</v>
      </c>
      <c r="BX151" s="74" t="s">
        <v>1421</v>
      </c>
      <c r="BY151" s="74"/>
      <c r="BZ151" s="74" t="s">
        <v>407</v>
      </c>
      <c r="CA151" s="74" t="s">
        <v>407</v>
      </c>
      <c r="CB151" s="74" t="s">
        <v>420</v>
      </c>
      <c r="CC151" s="74"/>
      <c r="CD151" s="74"/>
      <c r="CE151" s="74" t="s">
        <v>408</v>
      </c>
      <c r="CF151" s="74" t="s">
        <v>420</v>
      </c>
      <c r="CG151" s="74" t="s">
        <v>420</v>
      </c>
      <c r="CH151" s="74" t="s">
        <v>420</v>
      </c>
      <c r="CI151" s="74" t="s">
        <v>420</v>
      </c>
      <c r="CJ151" s="74" t="s">
        <v>1261</v>
      </c>
      <c r="CK151" s="74" t="s">
        <v>420</v>
      </c>
      <c r="CL151" s="74" t="s">
        <v>420</v>
      </c>
      <c r="CM151" s="74" t="s">
        <v>420</v>
      </c>
      <c r="CN151" s="74" t="s">
        <v>1281</v>
      </c>
      <c r="CO151" s="74" t="s">
        <v>1281</v>
      </c>
      <c r="CP151" s="74" t="s">
        <v>1242</v>
      </c>
      <c r="CQ151" s="74" t="s">
        <v>446</v>
      </c>
      <c r="CR151" s="74" t="s">
        <v>407</v>
      </c>
      <c r="CS151" s="74" t="s">
        <v>420</v>
      </c>
      <c r="CT151" s="74" t="s">
        <v>420</v>
      </c>
      <c r="CU151" s="74" t="s">
        <v>1448</v>
      </c>
      <c r="CV151" s="74" t="s">
        <v>1237</v>
      </c>
      <c r="CW151" s="74" t="s">
        <v>419</v>
      </c>
      <c r="CX151" s="65" t="s">
        <v>473</v>
      </c>
      <c r="CY151" s="74" t="s">
        <v>1557</v>
      </c>
      <c r="CZ151" s="74" t="s">
        <v>407</v>
      </c>
      <c r="DA151" s="74" t="s">
        <v>446</v>
      </c>
      <c r="DB151" s="74"/>
      <c r="DC151" s="74"/>
      <c r="DD151" s="74"/>
      <c r="DE151" s="74"/>
      <c r="DF151" s="74"/>
      <c r="DG151" s="74"/>
      <c r="DH151" s="74"/>
    </row>
    <row r="152" spans="1:112" s="370" customFormat="1">
      <c r="A152" s="275"/>
      <c r="B152" s="275"/>
      <c r="C152" s="275"/>
      <c r="D152" s="275"/>
      <c r="E152" s="275"/>
      <c r="F152" s="275"/>
      <c r="G152" s="275"/>
      <c r="H152" s="275"/>
      <c r="I152" s="275"/>
      <c r="J152" s="275"/>
      <c r="K152" s="369" t="s">
        <v>1135</v>
      </c>
      <c r="L152" s="74" t="s">
        <v>278</v>
      </c>
      <c r="M152" s="65" t="s">
        <v>444</v>
      </c>
      <c r="N152" s="65" t="s">
        <v>444</v>
      </c>
      <c r="O152" s="65" t="s">
        <v>444</v>
      </c>
      <c r="P152" s="65" t="s">
        <v>744</v>
      </c>
      <c r="Q152" s="65" t="s">
        <v>444</v>
      </c>
      <c r="R152" s="65" t="s">
        <v>444</v>
      </c>
      <c r="S152" s="65" t="s">
        <v>444</v>
      </c>
      <c r="T152" s="74" t="s">
        <v>744</v>
      </c>
      <c r="U152" s="74" t="s">
        <v>409</v>
      </c>
      <c r="V152" s="74" t="s">
        <v>486</v>
      </c>
      <c r="W152" s="74" t="s">
        <v>745</v>
      </c>
      <c r="X152" s="74" t="s">
        <v>419</v>
      </c>
      <c r="Y152" s="74" t="s">
        <v>419</v>
      </c>
      <c r="Z152" s="74" t="s">
        <v>419</v>
      </c>
      <c r="AA152" s="74" t="s">
        <v>419</v>
      </c>
      <c r="AB152" s="74" t="s">
        <v>409</v>
      </c>
      <c r="AC152" s="74" t="s">
        <v>419</v>
      </c>
      <c r="AD152" s="74" t="s">
        <v>419</v>
      </c>
      <c r="AE152" s="74" t="s">
        <v>419</v>
      </c>
      <c r="AF152" s="65"/>
      <c r="AG152" s="65" t="s">
        <v>444</v>
      </c>
      <c r="AH152" s="65" t="s">
        <v>444</v>
      </c>
      <c r="AI152" s="65" t="s">
        <v>444</v>
      </c>
      <c r="AJ152" s="65" t="s">
        <v>444</v>
      </c>
      <c r="AK152" s="65" t="s">
        <v>444</v>
      </c>
      <c r="AL152" s="65" t="s">
        <v>444</v>
      </c>
      <c r="AM152" s="65" t="s">
        <v>444</v>
      </c>
      <c r="AN152" s="65" t="s">
        <v>444</v>
      </c>
      <c r="AO152" s="65" t="s">
        <v>444</v>
      </c>
      <c r="AP152" s="65" t="s">
        <v>444</v>
      </c>
      <c r="AQ152" s="65" t="s">
        <v>444</v>
      </c>
      <c r="AR152" s="65" t="s">
        <v>444</v>
      </c>
      <c r="AS152" s="65" t="s">
        <v>444</v>
      </c>
      <c r="AT152" s="65" t="s">
        <v>444</v>
      </c>
      <c r="AU152" s="65" t="s">
        <v>444</v>
      </c>
      <c r="AV152" s="65" t="s">
        <v>444</v>
      </c>
      <c r="AW152" s="65" t="s">
        <v>444</v>
      </c>
      <c r="AX152" s="65" t="s">
        <v>444</v>
      </c>
      <c r="AY152" s="74" t="s">
        <v>419</v>
      </c>
      <c r="AZ152" s="74" t="s">
        <v>419</v>
      </c>
      <c r="BA152" s="65" t="s">
        <v>444</v>
      </c>
      <c r="BB152" s="74" t="s">
        <v>419</v>
      </c>
      <c r="BC152" s="74" t="s">
        <v>419</v>
      </c>
      <c r="BD152" s="65" t="s">
        <v>444</v>
      </c>
      <c r="BE152" s="74" t="s">
        <v>419</v>
      </c>
      <c r="BF152" s="74" t="s">
        <v>409</v>
      </c>
      <c r="BG152" s="74" t="s">
        <v>745</v>
      </c>
      <c r="BH152" s="74" t="s">
        <v>745</v>
      </c>
      <c r="BI152" s="74" t="s">
        <v>409</v>
      </c>
      <c r="BJ152" s="74" t="s">
        <v>745</v>
      </c>
      <c r="BK152" s="74" t="s">
        <v>745</v>
      </c>
      <c r="BL152" s="74" t="s">
        <v>419</v>
      </c>
      <c r="BM152" s="74" t="s">
        <v>419</v>
      </c>
      <c r="BN152" s="74" t="s">
        <v>745</v>
      </c>
      <c r="BO152" s="74" t="s">
        <v>745</v>
      </c>
      <c r="BP152" s="74" t="s">
        <v>745</v>
      </c>
      <c r="BQ152" s="74" t="s">
        <v>745</v>
      </c>
      <c r="BR152" s="74" t="s">
        <v>745</v>
      </c>
      <c r="BS152" s="74" t="s">
        <v>745</v>
      </c>
      <c r="BT152" s="74" t="s">
        <v>745</v>
      </c>
      <c r="BU152" s="74" t="s">
        <v>486</v>
      </c>
      <c r="BV152" s="74" t="s">
        <v>409</v>
      </c>
      <c r="BW152" s="74" t="s">
        <v>419</v>
      </c>
      <c r="BX152" s="74" t="s">
        <v>1422</v>
      </c>
      <c r="BY152" s="74"/>
      <c r="BZ152" s="74" t="s">
        <v>1284</v>
      </c>
      <c r="CA152" s="74" t="s">
        <v>1284</v>
      </c>
      <c r="CB152" s="74" t="s">
        <v>419</v>
      </c>
      <c r="CC152" s="74"/>
      <c r="CD152" s="74"/>
      <c r="CE152" s="74" t="s">
        <v>508</v>
      </c>
      <c r="CF152" s="74" t="s">
        <v>419</v>
      </c>
      <c r="CG152" s="74" t="s">
        <v>419</v>
      </c>
      <c r="CH152" s="74" t="s">
        <v>419</v>
      </c>
      <c r="CI152" s="74" t="s">
        <v>419</v>
      </c>
      <c r="CJ152" s="74" t="s">
        <v>486</v>
      </c>
      <c r="CK152" s="74" t="s">
        <v>419</v>
      </c>
      <c r="CL152" s="74" t="s">
        <v>419</v>
      </c>
      <c r="CM152" s="74" t="s">
        <v>419</v>
      </c>
      <c r="CN152" s="74" t="s">
        <v>1369</v>
      </c>
      <c r="CO152" s="74" t="s">
        <v>486</v>
      </c>
      <c r="CP152" s="74" t="s">
        <v>1498</v>
      </c>
      <c r="CQ152" s="74" t="s">
        <v>444</v>
      </c>
      <c r="CR152" s="74" t="s">
        <v>508</v>
      </c>
      <c r="CS152" s="74" t="s">
        <v>745</v>
      </c>
      <c r="CT152" s="74" t="s">
        <v>419</v>
      </c>
      <c r="CU152" s="74" t="s">
        <v>1449</v>
      </c>
      <c r="CV152" s="74" t="s">
        <v>444</v>
      </c>
      <c r="CW152" s="74" t="s">
        <v>444</v>
      </c>
      <c r="CX152" s="65" t="s">
        <v>474</v>
      </c>
      <c r="CY152" s="74" t="s">
        <v>486</v>
      </c>
      <c r="CZ152" s="74" t="s">
        <v>1284</v>
      </c>
      <c r="DA152" s="74" t="s">
        <v>444</v>
      </c>
      <c r="DB152" s="74"/>
      <c r="DC152" s="74"/>
      <c r="DD152" s="74"/>
      <c r="DE152" s="74"/>
      <c r="DF152" s="74"/>
      <c r="DG152" s="74"/>
      <c r="DH152" s="74"/>
    </row>
    <row r="153" spans="1:112" s="370" customFormat="1">
      <c r="A153" s="275"/>
      <c r="B153" s="275"/>
      <c r="C153" s="275"/>
      <c r="D153" s="275"/>
      <c r="E153" s="275"/>
      <c r="F153" s="275"/>
      <c r="G153" s="275"/>
      <c r="H153" s="275"/>
      <c r="I153" s="275"/>
      <c r="J153" s="275"/>
      <c r="K153" s="369" t="s">
        <v>1136</v>
      </c>
      <c r="L153" s="74" t="s">
        <v>279</v>
      </c>
      <c r="M153" s="65" t="s">
        <v>410</v>
      </c>
      <c r="N153" s="65" t="s">
        <v>410</v>
      </c>
      <c r="O153" s="65" t="s">
        <v>410</v>
      </c>
      <c r="P153" s="65" t="s">
        <v>444</v>
      </c>
      <c r="Q153" s="65" t="s">
        <v>410</v>
      </c>
      <c r="R153" s="65" t="s">
        <v>1360</v>
      </c>
      <c r="S153" s="65" t="s">
        <v>1360</v>
      </c>
      <c r="T153" s="74" t="s">
        <v>444</v>
      </c>
      <c r="U153" s="74" t="s">
        <v>410</v>
      </c>
      <c r="V153" s="74" t="s">
        <v>659</v>
      </c>
      <c r="W153" s="74" t="s">
        <v>409</v>
      </c>
      <c r="X153" s="74" t="s">
        <v>409</v>
      </c>
      <c r="Y153" s="74" t="s">
        <v>409</v>
      </c>
      <c r="Z153" s="74" t="s">
        <v>409</v>
      </c>
      <c r="AA153" s="74" t="s">
        <v>409</v>
      </c>
      <c r="AB153" s="74" t="s">
        <v>659</v>
      </c>
      <c r="AC153" s="74" t="s">
        <v>409</v>
      </c>
      <c r="AD153" s="74" t="s">
        <v>409</v>
      </c>
      <c r="AE153" s="74" t="s">
        <v>409</v>
      </c>
      <c r="AF153" s="65"/>
      <c r="AG153" s="65" t="s">
        <v>410</v>
      </c>
      <c r="AH153" s="65" t="s">
        <v>410</v>
      </c>
      <c r="AI153" s="65" t="s">
        <v>410</v>
      </c>
      <c r="AJ153" s="65" t="s">
        <v>410</v>
      </c>
      <c r="AK153" s="65" t="s">
        <v>410</v>
      </c>
      <c r="AL153" s="65" t="s">
        <v>410</v>
      </c>
      <c r="AM153" s="65" t="s">
        <v>410</v>
      </c>
      <c r="AN153" s="65" t="s">
        <v>476</v>
      </c>
      <c r="AO153" s="65" t="s">
        <v>410</v>
      </c>
      <c r="AP153" s="65" t="s">
        <v>410</v>
      </c>
      <c r="AQ153" s="65" t="s">
        <v>410</v>
      </c>
      <c r="AR153" s="65" t="s">
        <v>410</v>
      </c>
      <c r="AS153" s="65" t="s">
        <v>525</v>
      </c>
      <c r="AT153" s="65" t="s">
        <v>474</v>
      </c>
      <c r="AU153" s="65" t="s">
        <v>474</v>
      </c>
      <c r="AV153" s="65" t="s">
        <v>410</v>
      </c>
      <c r="AW153" s="65" t="s">
        <v>410</v>
      </c>
      <c r="AX153" s="65" t="s">
        <v>410</v>
      </c>
      <c r="AY153" s="74" t="s">
        <v>503</v>
      </c>
      <c r="AZ153" s="74" t="s">
        <v>503</v>
      </c>
      <c r="BA153" s="65" t="s">
        <v>410</v>
      </c>
      <c r="BB153" s="74" t="s">
        <v>503</v>
      </c>
      <c r="BC153" s="74" t="s">
        <v>503</v>
      </c>
      <c r="BD153" s="65" t="s">
        <v>410</v>
      </c>
      <c r="BE153" s="74" t="s">
        <v>503</v>
      </c>
      <c r="BF153" s="74" t="s">
        <v>410</v>
      </c>
      <c r="BG153" s="74" t="s">
        <v>409</v>
      </c>
      <c r="BH153" s="74" t="s">
        <v>409</v>
      </c>
      <c r="BI153" s="74" t="s">
        <v>1372</v>
      </c>
      <c r="BJ153" s="74" t="s">
        <v>409</v>
      </c>
      <c r="BK153" s="74" t="s">
        <v>409</v>
      </c>
      <c r="BL153" s="74" t="s">
        <v>409</v>
      </c>
      <c r="BM153" s="74" t="s">
        <v>409</v>
      </c>
      <c r="BN153" s="74" t="s">
        <v>486</v>
      </c>
      <c r="BO153" s="74" t="s">
        <v>486</v>
      </c>
      <c r="BP153" s="74" t="s">
        <v>486</v>
      </c>
      <c r="BQ153" s="74" t="s">
        <v>486</v>
      </c>
      <c r="BR153" s="74" t="s">
        <v>486</v>
      </c>
      <c r="BS153" s="74" t="s">
        <v>486</v>
      </c>
      <c r="BT153" s="74" t="s">
        <v>486</v>
      </c>
      <c r="BU153" s="74"/>
      <c r="BV153" s="74" t="s">
        <v>973</v>
      </c>
      <c r="BW153" s="74" t="s">
        <v>409</v>
      </c>
      <c r="BX153" s="74" t="s">
        <v>1460</v>
      </c>
      <c r="BY153" s="74"/>
      <c r="BZ153" s="74" t="s">
        <v>409</v>
      </c>
      <c r="CA153" s="74" t="s">
        <v>409</v>
      </c>
      <c r="CB153" s="74" t="s">
        <v>409</v>
      </c>
      <c r="CC153" s="74"/>
      <c r="CD153" s="74"/>
      <c r="CE153" s="74"/>
      <c r="CF153" s="74" t="s">
        <v>409</v>
      </c>
      <c r="CG153" s="74" t="s">
        <v>409</v>
      </c>
      <c r="CH153" s="74" t="s">
        <v>813</v>
      </c>
      <c r="CI153" s="74" t="s">
        <v>813</v>
      </c>
      <c r="CJ153" s="74" t="s">
        <v>498</v>
      </c>
      <c r="CK153" s="74" t="s">
        <v>503</v>
      </c>
      <c r="CL153" s="74" t="s">
        <v>409</v>
      </c>
      <c r="CM153" s="74" t="s">
        <v>409</v>
      </c>
      <c r="CN153" s="74" t="s">
        <v>498</v>
      </c>
      <c r="CO153" s="74" t="s">
        <v>498</v>
      </c>
      <c r="CP153" s="74" t="s">
        <v>1499</v>
      </c>
      <c r="CQ153" s="74" t="s">
        <v>410</v>
      </c>
      <c r="CR153" s="74" t="s">
        <v>409</v>
      </c>
      <c r="CS153" s="74" t="s">
        <v>409</v>
      </c>
      <c r="CT153" s="74" t="s">
        <v>503</v>
      </c>
      <c r="CU153" s="74" t="s">
        <v>1450</v>
      </c>
      <c r="CV153" s="74" t="s">
        <v>410</v>
      </c>
      <c r="CW153" s="74" t="s">
        <v>476</v>
      </c>
      <c r="CX153" s="65"/>
      <c r="CY153" s="74" t="s">
        <v>1558</v>
      </c>
      <c r="CZ153" s="74" t="s">
        <v>409</v>
      </c>
      <c r="DA153" s="74" t="s">
        <v>410</v>
      </c>
      <c r="DB153" s="74"/>
      <c r="DC153" s="74"/>
      <c r="DD153" s="74"/>
      <c r="DE153" s="74"/>
      <c r="DF153" s="74"/>
      <c r="DG153" s="74"/>
      <c r="DH153" s="74"/>
    </row>
    <row r="154" spans="1:112" s="370" customFormat="1">
      <c r="A154" s="275"/>
      <c r="B154" s="275"/>
      <c r="C154" s="275"/>
      <c r="D154" s="275"/>
      <c r="E154" s="275"/>
      <c r="F154" s="275"/>
      <c r="G154" s="275"/>
      <c r="H154" s="275"/>
      <c r="I154" s="275"/>
      <c r="J154" s="275"/>
      <c r="K154" s="369" t="s">
        <v>1137</v>
      </c>
      <c r="L154" s="74" t="s">
        <v>280</v>
      </c>
      <c r="M154" s="65" t="s">
        <v>659</v>
      </c>
      <c r="N154" s="65" t="s">
        <v>659</v>
      </c>
      <c r="O154" s="65" t="s">
        <v>659</v>
      </c>
      <c r="P154" s="65" t="s">
        <v>746</v>
      </c>
      <c r="Q154" s="74" t="s">
        <v>659</v>
      </c>
      <c r="R154" s="74" t="s">
        <v>659</v>
      </c>
      <c r="S154" s="74" t="s">
        <v>659</v>
      </c>
      <c r="T154" s="74" t="s">
        <v>746</v>
      </c>
      <c r="U154" s="74" t="s">
        <v>659</v>
      </c>
      <c r="V154" s="74" t="s">
        <v>659</v>
      </c>
      <c r="W154" s="74" t="s">
        <v>410</v>
      </c>
      <c r="X154" s="74" t="s">
        <v>434</v>
      </c>
      <c r="Y154" s="74" t="s">
        <v>434</v>
      </c>
      <c r="Z154" s="74" t="s">
        <v>434</v>
      </c>
      <c r="AA154" s="74" t="s">
        <v>434</v>
      </c>
      <c r="AB154" s="74" t="s">
        <v>659</v>
      </c>
      <c r="AC154" s="74" t="s">
        <v>434</v>
      </c>
      <c r="AD154" s="74" t="s">
        <v>434</v>
      </c>
      <c r="AE154" s="74" t="s">
        <v>434</v>
      </c>
      <c r="AF154" s="65"/>
      <c r="AG154" s="65" t="s">
        <v>473</v>
      </c>
      <c r="AH154" s="65" t="s">
        <v>1217</v>
      </c>
      <c r="AI154" s="65" t="s">
        <v>1190</v>
      </c>
      <c r="AJ154" s="65" t="s">
        <v>659</v>
      </c>
      <c r="AK154" s="65" t="s">
        <v>659</v>
      </c>
      <c r="AL154" s="65" t="s">
        <v>659</v>
      </c>
      <c r="AM154" s="65" t="s">
        <v>659</v>
      </c>
      <c r="AN154" s="65" t="s">
        <v>746</v>
      </c>
      <c r="AO154" s="65" t="s">
        <v>659</v>
      </c>
      <c r="AP154" s="65" t="s">
        <v>659</v>
      </c>
      <c r="AQ154" s="65" t="s">
        <v>659</v>
      </c>
      <c r="AR154" s="65" t="s">
        <v>659</v>
      </c>
      <c r="AS154" s="65" t="s">
        <v>659</v>
      </c>
      <c r="AT154" s="65" t="s">
        <v>659</v>
      </c>
      <c r="AU154" s="65" t="s">
        <v>659</v>
      </c>
      <c r="AV154" s="65" t="s">
        <v>659</v>
      </c>
      <c r="AW154" s="65" t="s">
        <v>659</v>
      </c>
      <c r="AX154" s="65" t="s">
        <v>659</v>
      </c>
      <c r="AY154" s="74" t="s">
        <v>434</v>
      </c>
      <c r="AZ154" s="74" t="s">
        <v>434</v>
      </c>
      <c r="BA154" s="74"/>
      <c r="BB154" s="74" t="s">
        <v>434</v>
      </c>
      <c r="BC154" s="74" t="s">
        <v>434</v>
      </c>
      <c r="BD154" s="74"/>
      <c r="BE154" s="74" t="s">
        <v>434</v>
      </c>
      <c r="BF154" s="74"/>
      <c r="BG154" s="74" t="s">
        <v>410</v>
      </c>
      <c r="BH154" s="74" t="s">
        <v>1372</v>
      </c>
      <c r="BI154" s="74"/>
      <c r="BJ154" s="74" t="s">
        <v>434</v>
      </c>
      <c r="BK154" s="74" t="s">
        <v>486</v>
      </c>
      <c r="BL154" s="74" t="s">
        <v>434</v>
      </c>
      <c r="BM154" s="74" t="s">
        <v>434</v>
      </c>
      <c r="BN154" s="74" t="s">
        <v>495</v>
      </c>
      <c r="BO154" s="74" t="s">
        <v>495</v>
      </c>
      <c r="BP154" s="74" t="s">
        <v>495</v>
      </c>
      <c r="BQ154" s="74" t="s">
        <v>495</v>
      </c>
      <c r="BR154" s="74" t="s">
        <v>495</v>
      </c>
      <c r="BS154" s="74" t="s">
        <v>495</v>
      </c>
      <c r="BT154" s="74" t="s">
        <v>495</v>
      </c>
      <c r="BU154" s="74"/>
      <c r="BV154" s="74"/>
      <c r="BW154" s="74" t="s">
        <v>434</v>
      </c>
      <c r="BX154" s="74"/>
      <c r="BY154" s="74"/>
      <c r="BZ154" s="74"/>
      <c r="CA154" s="74"/>
      <c r="CB154" s="74" t="s">
        <v>434</v>
      </c>
      <c r="CC154" s="74"/>
      <c r="CD154" s="74"/>
      <c r="CE154" s="74"/>
      <c r="CF154" s="74" t="s">
        <v>434</v>
      </c>
      <c r="CG154" s="74" t="s">
        <v>434</v>
      </c>
      <c r="CH154" s="74" t="s">
        <v>434</v>
      </c>
      <c r="CI154" s="74" t="s">
        <v>434</v>
      </c>
      <c r="CJ154" s="74" t="s">
        <v>1462</v>
      </c>
      <c r="CK154" s="74" t="s">
        <v>434</v>
      </c>
      <c r="CL154" s="74" t="s">
        <v>434</v>
      </c>
      <c r="CM154" s="74" t="s">
        <v>434</v>
      </c>
      <c r="CN154" s="74"/>
      <c r="CO154" s="74"/>
      <c r="CP154" s="74" t="s">
        <v>659</v>
      </c>
      <c r="CQ154" s="74" t="s">
        <v>659</v>
      </c>
      <c r="CR154" s="74"/>
      <c r="CS154" s="74" t="s">
        <v>434</v>
      </c>
      <c r="CT154" s="74" t="s">
        <v>434</v>
      </c>
      <c r="CU154" s="74" t="s">
        <v>659</v>
      </c>
      <c r="CV154" s="74" t="s">
        <v>659</v>
      </c>
      <c r="CW154" s="74" t="s">
        <v>746</v>
      </c>
      <c r="CX154" s="65"/>
      <c r="CY154" s="74" t="s">
        <v>659</v>
      </c>
      <c r="CZ154" s="74"/>
      <c r="DA154" s="74" t="s">
        <v>659</v>
      </c>
      <c r="DB154" s="74"/>
      <c r="DC154" s="74"/>
      <c r="DD154" s="74"/>
      <c r="DE154" s="74"/>
      <c r="DF154" s="74"/>
      <c r="DG154" s="74"/>
      <c r="DH154" s="74"/>
    </row>
    <row r="155" spans="1:112" s="370" customFormat="1">
      <c r="A155" s="275"/>
      <c r="B155" s="275"/>
      <c r="C155" s="275"/>
      <c r="D155" s="275"/>
      <c r="E155" s="275"/>
      <c r="F155" s="275"/>
      <c r="G155" s="275"/>
      <c r="H155" s="275"/>
      <c r="I155" s="275"/>
      <c r="J155" s="275"/>
      <c r="K155" s="369" t="s">
        <v>1138</v>
      </c>
      <c r="L155" s="74" t="s">
        <v>374</v>
      </c>
      <c r="M155" s="65" t="s">
        <v>659</v>
      </c>
      <c r="N155" s="65" t="s">
        <v>659</v>
      </c>
      <c r="O155" s="65" t="s">
        <v>659</v>
      </c>
      <c r="P155" s="65" t="s">
        <v>659</v>
      </c>
      <c r="Q155" s="74" t="s">
        <v>659</v>
      </c>
      <c r="R155" s="74" t="s">
        <v>659</v>
      </c>
      <c r="S155" s="74" t="s">
        <v>659</v>
      </c>
      <c r="T155" s="74" t="s">
        <v>659</v>
      </c>
      <c r="U155" s="74" t="s">
        <v>659</v>
      </c>
      <c r="V155" s="74" t="s">
        <v>659</v>
      </c>
      <c r="W155" s="74" t="s">
        <v>659</v>
      </c>
      <c r="X155" s="74" t="s">
        <v>659</v>
      </c>
      <c r="Y155" s="74" t="s">
        <v>659</v>
      </c>
      <c r="Z155" s="74" t="s">
        <v>659</v>
      </c>
      <c r="AA155" s="74" t="s">
        <v>659</v>
      </c>
      <c r="AB155" s="74" t="s">
        <v>659</v>
      </c>
      <c r="AC155" s="74" t="s">
        <v>659</v>
      </c>
      <c r="AD155" s="74" t="s">
        <v>659</v>
      </c>
      <c r="AE155" s="74" t="s">
        <v>659</v>
      </c>
      <c r="AF155" s="65"/>
      <c r="AG155" s="65" t="s">
        <v>474</v>
      </c>
      <c r="AH155" s="65" t="s">
        <v>659</v>
      </c>
      <c r="AI155" s="65" t="s">
        <v>659</v>
      </c>
      <c r="AJ155" s="65" t="s">
        <v>659</v>
      </c>
      <c r="AK155" s="65" t="s">
        <v>659</v>
      </c>
      <c r="AL155" s="65" t="s">
        <v>659</v>
      </c>
      <c r="AM155" s="65" t="s">
        <v>659</v>
      </c>
      <c r="AN155" s="65" t="s">
        <v>659</v>
      </c>
      <c r="AO155" s="65" t="s">
        <v>659</v>
      </c>
      <c r="AP155" s="65" t="s">
        <v>659</v>
      </c>
      <c r="AQ155" s="65" t="s">
        <v>659</v>
      </c>
      <c r="AR155" s="65" t="s">
        <v>659</v>
      </c>
      <c r="AS155" s="65" t="s">
        <v>659</v>
      </c>
      <c r="AT155" s="65" t="s">
        <v>659</v>
      </c>
      <c r="AU155" s="65" t="s">
        <v>659</v>
      </c>
      <c r="AV155" s="65" t="s">
        <v>659</v>
      </c>
      <c r="AW155" s="65" t="s">
        <v>659</v>
      </c>
      <c r="AX155" s="65" t="s">
        <v>659</v>
      </c>
      <c r="AY155" s="74"/>
      <c r="AZ155" s="74"/>
      <c r="BA155" s="74"/>
      <c r="BB155" s="74"/>
      <c r="BC155" s="74"/>
      <c r="BD155" s="74"/>
      <c r="BE155" s="74"/>
      <c r="BF155" s="74"/>
      <c r="BG155" s="74"/>
      <c r="BH155" s="74"/>
      <c r="BI155" s="74"/>
      <c r="BJ155" s="74"/>
      <c r="BK155" s="74" t="s">
        <v>488</v>
      </c>
      <c r="BL155" s="74"/>
      <c r="BM155" s="74"/>
      <c r="BN155" s="74"/>
      <c r="BO155" s="74"/>
      <c r="BP155" s="74"/>
      <c r="BQ155" s="74"/>
      <c r="BR155" s="74"/>
      <c r="BS155" s="74"/>
      <c r="BT155" s="74"/>
      <c r="BU155" s="74"/>
      <c r="BV155" s="74" t="s">
        <v>659</v>
      </c>
      <c r="BW155" s="74"/>
      <c r="BX155" s="74"/>
      <c r="BY155" s="74"/>
      <c r="BZ155" s="74"/>
      <c r="CA155" s="74"/>
      <c r="CB155" s="74" t="s">
        <v>659</v>
      </c>
      <c r="CC155" s="74"/>
      <c r="CD155" s="74"/>
      <c r="CE155" s="74"/>
      <c r="CF155" s="74" t="s">
        <v>659</v>
      </c>
      <c r="CG155" s="74" t="s">
        <v>659</v>
      </c>
      <c r="CH155" s="74"/>
      <c r="CI155" s="74"/>
      <c r="CJ155" s="74"/>
      <c r="CK155" s="74"/>
      <c r="CL155" s="74" t="s">
        <v>659</v>
      </c>
      <c r="CM155" s="74" t="s">
        <v>659</v>
      </c>
      <c r="CN155" s="74"/>
      <c r="CO155" s="74"/>
      <c r="CP155" s="74" t="s">
        <v>659</v>
      </c>
      <c r="CQ155" s="74" t="s">
        <v>659</v>
      </c>
      <c r="CR155" s="74"/>
      <c r="CS155" s="74"/>
      <c r="CT155" s="74"/>
      <c r="CU155" s="74" t="s">
        <v>659</v>
      </c>
      <c r="CV155" s="74" t="s">
        <v>659</v>
      </c>
      <c r="CW155" s="74" t="s">
        <v>659</v>
      </c>
      <c r="CX155" s="65"/>
      <c r="CY155" s="74" t="s">
        <v>659</v>
      </c>
      <c r="CZ155" s="74"/>
      <c r="DA155" s="74" t="s">
        <v>659</v>
      </c>
      <c r="DB155" s="74"/>
      <c r="DC155" s="74"/>
      <c r="DD155" s="74"/>
      <c r="DE155" s="74"/>
      <c r="DF155" s="74"/>
      <c r="DG155" s="74"/>
      <c r="DH155" s="74"/>
    </row>
    <row r="156" spans="1:112" s="370" customFormat="1">
      <c r="A156" s="275"/>
      <c r="B156" s="275"/>
      <c r="C156" s="275"/>
      <c r="D156" s="275"/>
      <c r="E156" s="275"/>
      <c r="F156" s="275"/>
      <c r="G156" s="275"/>
      <c r="H156" s="275"/>
      <c r="I156" s="275"/>
      <c r="J156" s="275"/>
      <c r="K156" s="369" t="s">
        <v>1139</v>
      </c>
      <c r="L156" s="74" t="s">
        <v>283</v>
      </c>
      <c r="M156" s="65" t="s">
        <v>413</v>
      </c>
      <c r="N156" s="65" t="s">
        <v>416</v>
      </c>
      <c r="O156" s="65" t="s">
        <v>416</v>
      </c>
      <c r="P156" s="65" t="s">
        <v>422</v>
      </c>
      <c r="Q156" s="74" t="s">
        <v>413</v>
      </c>
      <c r="R156" s="65" t="s">
        <v>416</v>
      </c>
      <c r="S156" s="65" t="s">
        <v>416</v>
      </c>
      <c r="T156" s="74"/>
      <c r="U156" s="74" t="s">
        <v>422</v>
      </c>
      <c r="V156" s="74" t="s">
        <v>429</v>
      </c>
      <c r="W156" s="74" t="s">
        <v>416</v>
      </c>
      <c r="X156" s="74"/>
      <c r="Y156" s="74" t="s">
        <v>965</v>
      </c>
      <c r="Z156" s="74"/>
      <c r="AA156" s="74"/>
      <c r="AB156" s="74" t="s">
        <v>1506</v>
      </c>
      <c r="AC156" s="74" t="s">
        <v>1506</v>
      </c>
      <c r="AD156" s="74"/>
      <c r="AE156" s="74" t="s">
        <v>429</v>
      </c>
      <c r="AF156" s="65"/>
      <c r="AG156" s="65" t="s">
        <v>981</v>
      </c>
      <c r="AH156" s="65" t="s">
        <v>981</v>
      </c>
      <c r="AI156" s="65" t="s">
        <v>981</v>
      </c>
      <c r="AJ156" s="65" t="s">
        <v>981</v>
      </c>
      <c r="AK156" s="65" t="s">
        <v>448</v>
      </c>
      <c r="AL156" s="65" t="s">
        <v>1538</v>
      </c>
      <c r="AM156" s="65" t="s">
        <v>448</v>
      </c>
      <c r="AN156" s="65" t="s">
        <v>477</v>
      </c>
      <c r="AO156" s="65" t="s">
        <v>513</v>
      </c>
      <c r="AP156" s="65" t="s">
        <v>513</v>
      </c>
      <c r="AQ156" s="65" t="s">
        <v>749</v>
      </c>
      <c r="AR156" s="65" t="s">
        <v>524</v>
      </c>
      <c r="AS156" s="65" t="s">
        <v>524</v>
      </c>
      <c r="AT156" s="65" t="s">
        <v>748</v>
      </c>
      <c r="AU156" s="65" t="s">
        <v>748</v>
      </c>
      <c r="AV156" s="65" t="s">
        <v>749</v>
      </c>
      <c r="AW156" s="65" t="s">
        <v>749</v>
      </c>
      <c r="AX156" s="65" t="s">
        <v>749</v>
      </c>
      <c r="AY156" s="74" t="s">
        <v>504</v>
      </c>
      <c r="AZ156" s="74" t="s">
        <v>504</v>
      </c>
      <c r="BA156" s="74" t="s">
        <v>1179</v>
      </c>
      <c r="BB156" s="74" t="s">
        <v>504</v>
      </c>
      <c r="BC156" s="74" t="s">
        <v>504</v>
      </c>
      <c r="BD156" s="74" t="s">
        <v>572</v>
      </c>
      <c r="BE156" s="74" t="s">
        <v>504</v>
      </c>
      <c r="BF156" s="74" t="s">
        <v>1241</v>
      </c>
      <c r="BG156" s="74" t="s">
        <v>1411</v>
      </c>
      <c r="BH156" s="74" t="s">
        <v>482</v>
      </c>
      <c r="BI156" s="74" t="s">
        <v>482</v>
      </c>
      <c r="BJ156" s="74" t="s">
        <v>1408</v>
      </c>
      <c r="BK156" s="74" t="s">
        <v>416</v>
      </c>
      <c r="BL156" s="74" t="s">
        <v>952</v>
      </c>
      <c r="BM156" s="74" t="s">
        <v>952</v>
      </c>
      <c r="BN156" s="74" t="s">
        <v>375</v>
      </c>
      <c r="BO156" s="74" t="s">
        <v>375</v>
      </c>
      <c r="BP156" s="74" t="s">
        <v>375</v>
      </c>
      <c r="BQ156" s="74" t="s">
        <v>375</v>
      </c>
      <c r="BR156" s="74" t="s">
        <v>375</v>
      </c>
      <c r="BS156" s="74" t="s">
        <v>375</v>
      </c>
      <c r="BT156" s="74" t="s">
        <v>375</v>
      </c>
      <c r="BU156" s="74" t="s">
        <v>498</v>
      </c>
      <c r="BV156" s="74"/>
      <c r="BW156" s="74" t="s">
        <v>501</v>
      </c>
      <c r="BX156" s="74" t="s">
        <v>498</v>
      </c>
      <c r="BY156" s="74"/>
      <c r="BZ156" s="74" t="s">
        <v>509</v>
      </c>
      <c r="CA156" s="74" t="s">
        <v>509</v>
      </c>
      <c r="CB156" s="74" t="s">
        <v>1506</v>
      </c>
      <c r="CC156" s="74"/>
      <c r="CD156" s="74"/>
      <c r="CE156" s="74" t="s">
        <v>498</v>
      </c>
      <c r="CF156" s="74" t="s">
        <v>1506</v>
      </c>
      <c r="CG156" s="74" t="s">
        <v>812</v>
      </c>
      <c r="CH156" s="74" t="s">
        <v>504</v>
      </c>
      <c r="CI156" s="74" t="s">
        <v>504</v>
      </c>
      <c r="CJ156" s="74" t="s">
        <v>1518</v>
      </c>
      <c r="CK156" s="65" t="s">
        <v>1253</v>
      </c>
      <c r="CL156" s="74" t="s">
        <v>429</v>
      </c>
      <c r="CM156" s="74" t="s">
        <v>429</v>
      </c>
      <c r="CN156" s="74" t="s">
        <v>1282</v>
      </c>
      <c r="CO156" s="74" t="s">
        <v>1282</v>
      </c>
      <c r="CP156" s="74" t="s">
        <v>429</v>
      </c>
      <c r="CQ156" s="74" t="s">
        <v>413</v>
      </c>
      <c r="CR156" s="74" t="s">
        <v>509</v>
      </c>
      <c r="CS156" s="74" t="s">
        <v>482</v>
      </c>
      <c r="CT156" s="74" t="s">
        <v>504</v>
      </c>
      <c r="CU156" s="74" t="s">
        <v>1451</v>
      </c>
      <c r="CV156" s="74" t="s">
        <v>749</v>
      </c>
      <c r="CW156" s="74" t="s">
        <v>477</v>
      </c>
      <c r="CX156" s="65" t="s">
        <v>981</v>
      </c>
      <c r="CY156" s="74" t="s">
        <v>1564</v>
      </c>
      <c r="CZ156" s="74" t="s">
        <v>509</v>
      </c>
      <c r="DA156" s="74" t="s">
        <v>413</v>
      </c>
      <c r="DB156" s="74"/>
      <c r="DC156" s="74"/>
      <c r="DD156" s="74"/>
      <c r="DE156" s="74"/>
      <c r="DF156" s="74"/>
      <c r="DG156" s="74"/>
      <c r="DH156" s="74"/>
    </row>
    <row r="157" spans="1:112" s="370" customFormat="1">
      <c r="A157" s="275"/>
      <c r="B157" s="275"/>
      <c r="C157" s="275"/>
      <c r="D157" s="275"/>
      <c r="E157" s="275"/>
      <c r="F157" s="275"/>
      <c r="G157" s="275"/>
      <c r="H157" s="275"/>
      <c r="I157" s="275"/>
      <c r="J157" s="275"/>
      <c r="K157" s="369" t="s">
        <v>1140</v>
      </c>
      <c r="L157" s="74" t="s">
        <v>284</v>
      </c>
      <c r="M157" s="65" t="s">
        <v>1403</v>
      </c>
      <c r="N157" s="65" t="s">
        <v>563</v>
      </c>
      <c r="O157" s="65" t="s">
        <v>563</v>
      </c>
      <c r="P157" s="65" t="s">
        <v>1249</v>
      </c>
      <c r="Q157" s="74" t="s">
        <v>423</v>
      </c>
      <c r="R157" s="65" t="s">
        <v>1248</v>
      </c>
      <c r="S157" s="65" t="s">
        <v>1248</v>
      </c>
      <c r="T157" s="74"/>
      <c r="U157" s="74" t="s">
        <v>426</v>
      </c>
      <c r="V157" s="74" t="s">
        <v>430</v>
      </c>
      <c r="W157" s="74" t="s">
        <v>436</v>
      </c>
      <c r="X157" s="74"/>
      <c r="Y157" s="74" t="s">
        <v>437</v>
      </c>
      <c r="Z157" s="74" t="s">
        <v>437</v>
      </c>
      <c r="AA157" s="74"/>
      <c r="AB157" s="74" t="s">
        <v>1507</v>
      </c>
      <c r="AC157" s="74" t="s">
        <v>1507</v>
      </c>
      <c r="AD157" s="74" t="s">
        <v>436</v>
      </c>
      <c r="AE157" s="74" t="s">
        <v>430</v>
      </c>
      <c r="AF157" s="65"/>
      <c r="AG157" s="65" t="s">
        <v>451</v>
      </c>
      <c r="AH157" s="65" t="s">
        <v>553</v>
      </c>
      <c r="AI157" s="65" t="s">
        <v>553</v>
      </c>
      <c r="AJ157" s="65" t="s">
        <v>750</v>
      </c>
      <c r="AK157" s="65" t="s">
        <v>1536</v>
      </c>
      <c r="AL157" s="65" t="s">
        <v>459</v>
      </c>
      <c r="AM157" s="65" t="s">
        <v>1536</v>
      </c>
      <c r="AN157" s="65" t="s">
        <v>478</v>
      </c>
      <c r="AO157" s="65" t="s">
        <v>464</v>
      </c>
      <c r="AP157" s="65" t="s">
        <v>514</v>
      </c>
      <c r="AQ157" s="65" t="s">
        <v>520</v>
      </c>
      <c r="AR157" s="65" t="s">
        <v>523</v>
      </c>
      <c r="AS157" s="65" t="s">
        <v>523</v>
      </c>
      <c r="AT157" s="65" t="s">
        <v>533</v>
      </c>
      <c r="AU157" s="65" t="s">
        <v>533</v>
      </c>
      <c r="AV157" s="65" t="s">
        <v>535</v>
      </c>
      <c r="AW157" s="65" t="s">
        <v>548</v>
      </c>
      <c r="AX157" s="65" t="s">
        <v>535</v>
      </c>
      <c r="AY157" s="74" t="s">
        <v>505</v>
      </c>
      <c r="AZ157" s="74" t="s">
        <v>505</v>
      </c>
      <c r="BA157" s="74" t="s">
        <v>1180</v>
      </c>
      <c r="BB157" s="74" t="s">
        <v>505</v>
      </c>
      <c r="BC157" s="74" t="s">
        <v>505</v>
      </c>
      <c r="BD157" s="74" t="s">
        <v>573</v>
      </c>
      <c r="BE157" s="74" t="s">
        <v>505</v>
      </c>
      <c r="BF157" s="74" t="s">
        <v>500</v>
      </c>
      <c r="BG157" s="74" t="s">
        <v>500</v>
      </c>
      <c r="BH157" s="74" t="s">
        <v>1340</v>
      </c>
      <c r="BI157" s="74" t="s">
        <v>1340</v>
      </c>
      <c r="BJ157" s="74" t="s">
        <v>1337</v>
      </c>
      <c r="BK157" s="74" t="s">
        <v>436</v>
      </c>
      <c r="BL157" s="74" t="s">
        <v>1524</v>
      </c>
      <c r="BM157" s="74"/>
      <c r="BN157" s="74" t="s">
        <v>376</v>
      </c>
      <c r="BO157" s="74" t="s">
        <v>376</v>
      </c>
      <c r="BP157" s="74" t="s">
        <v>376</v>
      </c>
      <c r="BQ157" s="74" t="s">
        <v>376</v>
      </c>
      <c r="BR157" s="74" t="s">
        <v>376</v>
      </c>
      <c r="BS157" s="74" t="s">
        <v>376</v>
      </c>
      <c r="BT157" s="74" t="s">
        <v>376</v>
      </c>
      <c r="BU157" s="74" t="s">
        <v>499</v>
      </c>
      <c r="BV157" s="74" t="s">
        <v>974</v>
      </c>
      <c r="BW157" s="74" t="s">
        <v>502</v>
      </c>
      <c r="BX157" s="74" t="s">
        <v>751</v>
      </c>
      <c r="BY157" s="74"/>
      <c r="BZ157" s="74" t="s">
        <v>498</v>
      </c>
      <c r="CA157" s="74" t="s">
        <v>498</v>
      </c>
      <c r="CB157" s="74" t="s">
        <v>1507</v>
      </c>
      <c r="CC157" s="74"/>
      <c r="CD157" s="74"/>
      <c r="CE157" s="74" t="s">
        <v>799</v>
      </c>
      <c r="CF157" s="74" t="s">
        <v>1507</v>
      </c>
      <c r="CG157" s="74" t="s">
        <v>747</v>
      </c>
      <c r="CH157" s="74" t="s">
        <v>505</v>
      </c>
      <c r="CI157" s="74" t="s">
        <v>505</v>
      </c>
      <c r="CJ157" s="74" t="s">
        <v>500</v>
      </c>
      <c r="CK157" s="74" t="s">
        <v>505</v>
      </c>
      <c r="CL157" s="74" t="s">
        <v>430</v>
      </c>
      <c r="CM157" s="74" t="s">
        <v>430</v>
      </c>
      <c r="CN157" s="65" t="s">
        <v>957</v>
      </c>
      <c r="CO157" s="74" t="s">
        <v>500</v>
      </c>
      <c r="CP157" s="74" t="s">
        <v>1521</v>
      </c>
      <c r="CQ157" s="74" t="s">
        <v>414</v>
      </c>
      <c r="CR157" s="74" t="s">
        <v>498</v>
      </c>
      <c r="CS157" s="74" t="s">
        <v>1337</v>
      </c>
      <c r="CT157" s="74" t="s">
        <v>505</v>
      </c>
      <c r="CU157" s="74" t="s">
        <v>1452</v>
      </c>
      <c r="CV157" s="74" t="s">
        <v>535</v>
      </c>
      <c r="CW157" s="74" t="s">
        <v>478</v>
      </c>
      <c r="CX157" s="65" t="s">
        <v>451</v>
      </c>
      <c r="CY157" s="74" t="s">
        <v>1571</v>
      </c>
      <c r="CZ157" s="74" t="s">
        <v>498</v>
      </c>
      <c r="DA157" s="74" t="s">
        <v>414</v>
      </c>
      <c r="DB157" s="74"/>
      <c r="DC157" s="74"/>
      <c r="DD157" s="74"/>
      <c r="DE157" s="74"/>
      <c r="DF157" s="74"/>
      <c r="DG157" s="74"/>
      <c r="DH157" s="74"/>
    </row>
    <row r="158" spans="1:112" s="370" customFormat="1">
      <c r="A158" s="275"/>
      <c r="B158" s="275"/>
      <c r="C158" s="275"/>
      <c r="D158" s="275"/>
      <c r="E158" s="275"/>
      <c r="F158" s="275"/>
      <c r="G158" s="275"/>
      <c r="H158" s="275"/>
      <c r="I158" s="275"/>
      <c r="J158" s="275"/>
      <c r="K158" s="369" t="s">
        <v>1141</v>
      </c>
      <c r="L158" s="74" t="s">
        <v>285</v>
      </c>
      <c r="M158" s="65" t="s">
        <v>415</v>
      </c>
      <c r="N158" s="65" t="s">
        <v>564</v>
      </c>
      <c r="O158" s="65" t="s">
        <v>564</v>
      </c>
      <c r="P158" s="65" t="s">
        <v>421</v>
      </c>
      <c r="Q158" s="74"/>
      <c r="R158" s="74"/>
      <c r="S158" s="74"/>
      <c r="T158" s="74"/>
      <c r="U158" s="74" t="s">
        <v>427</v>
      </c>
      <c r="V158" s="74" t="s">
        <v>431</v>
      </c>
      <c r="W158" s="74" t="s">
        <v>431</v>
      </c>
      <c r="X158" s="74"/>
      <c r="Y158" s="74" t="s">
        <v>431</v>
      </c>
      <c r="Z158" s="74" t="s">
        <v>431</v>
      </c>
      <c r="AA158" s="74" t="s">
        <v>431</v>
      </c>
      <c r="AB158" s="74" t="s">
        <v>1508</v>
      </c>
      <c r="AC158" s="74" t="s">
        <v>1508</v>
      </c>
      <c r="AD158" s="74" t="s">
        <v>431</v>
      </c>
      <c r="AE158" s="74" t="s">
        <v>431</v>
      </c>
      <c r="AF158" s="65"/>
      <c r="AG158" s="65"/>
      <c r="AH158" s="65" t="s">
        <v>554</v>
      </c>
      <c r="AI158" s="65" t="s">
        <v>554</v>
      </c>
      <c r="AJ158" s="65" t="s">
        <v>559</v>
      </c>
      <c r="AK158" s="65" t="s">
        <v>1251</v>
      </c>
      <c r="AL158" s="65" t="s">
        <v>460</v>
      </c>
      <c r="AM158" s="65" t="s">
        <v>462</v>
      </c>
      <c r="AN158" s="65" t="s">
        <v>479</v>
      </c>
      <c r="AO158" s="65"/>
      <c r="AP158" s="65" t="s">
        <v>515</v>
      </c>
      <c r="AQ158" s="374" t="s">
        <v>1364</v>
      </c>
      <c r="AR158" s="65" t="s">
        <v>978</v>
      </c>
      <c r="AS158" s="65" t="s">
        <v>526</v>
      </c>
      <c r="AT158" s="65" t="s">
        <v>1477</v>
      </c>
      <c r="AU158" s="65" t="s">
        <v>1477</v>
      </c>
      <c r="AV158" s="65" t="s">
        <v>430</v>
      </c>
      <c r="AW158" s="65" t="s">
        <v>430</v>
      </c>
      <c r="AX158" s="65"/>
      <c r="AY158" s="65" t="s">
        <v>955</v>
      </c>
      <c r="AZ158" s="65" t="s">
        <v>955</v>
      </c>
      <c r="BA158" s="74" t="s">
        <v>1181</v>
      </c>
      <c r="BB158" s="65" t="s">
        <v>955</v>
      </c>
      <c r="BC158" s="65" t="s">
        <v>955</v>
      </c>
      <c r="BD158" s="74" t="s">
        <v>574</v>
      </c>
      <c r="BE158" s="74" t="s">
        <v>500</v>
      </c>
      <c r="BF158" s="74" t="s">
        <v>1298</v>
      </c>
      <c r="BG158" s="74" t="s">
        <v>957</v>
      </c>
      <c r="BH158" s="74"/>
      <c r="BI158" s="74"/>
      <c r="BJ158" s="74" t="s">
        <v>1340</v>
      </c>
      <c r="BK158" s="74" t="s">
        <v>431</v>
      </c>
      <c r="BL158" s="74"/>
      <c r="BM158" s="74"/>
      <c r="BN158" s="74" t="s">
        <v>377</v>
      </c>
      <c r="BO158" s="74" t="s">
        <v>377</v>
      </c>
      <c r="BP158" s="74" t="s">
        <v>377</v>
      </c>
      <c r="BQ158" s="74" t="s">
        <v>377</v>
      </c>
      <c r="BR158" s="74" t="s">
        <v>377</v>
      </c>
      <c r="BS158" s="74" t="s">
        <v>377</v>
      </c>
      <c r="BT158" s="74" t="s">
        <v>377</v>
      </c>
      <c r="BU158" s="74" t="s">
        <v>500</v>
      </c>
      <c r="BV158" s="74"/>
      <c r="BW158" s="74"/>
      <c r="BX158" s="74" t="s">
        <v>752</v>
      </c>
      <c r="BY158" s="74"/>
      <c r="BZ158" s="74" t="s">
        <v>500</v>
      </c>
      <c r="CA158" s="74" t="s">
        <v>500</v>
      </c>
      <c r="CB158" s="74" t="s">
        <v>1508</v>
      </c>
      <c r="CC158" s="74"/>
      <c r="CD158" s="74"/>
      <c r="CE158" s="74" t="s">
        <v>752</v>
      </c>
      <c r="CF158" s="74" t="s">
        <v>1508</v>
      </c>
      <c r="CG158" s="74" t="s">
        <v>747</v>
      </c>
      <c r="CH158" s="74" t="s">
        <v>500</v>
      </c>
      <c r="CI158" s="74" t="s">
        <v>500</v>
      </c>
      <c r="CJ158" s="65" t="s">
        <v>1526</v>
      </c>
      <c r="CK158" s="74" t="s">
        <v>500</v>
      </c>
      <c r="CL158" s="74" t="s">
        <v>431</v>
      </c>
      <c r="CM158" s="74" t="s">
        <v>431</v>
      </c>
      <c r="CN158" s="65" t="s">
        <v>958</v>
      </c>
      <c r="CO158" s="65" t="s">
        <v>956</v>
      </c>
      <c r="CP158" s="74" t="s">
        <v>431</v>
      </c>
      <c r="CQ158" s="74" t="s">
        <v>415</v>
      </c>
      <c r="CR158" s="74" t="s">
        <v>500</v>
      </c>
      <c r="CS158" s="74" t="s">
        <v>1340</v>
      </c>
      <c r="CT158" s="74" t="s">
        <v>500</v>
      </c>
      <c r="CU158" s="74" t="s">
        <v>1453</v>
      </c>
      <c r="CV158" s="74" t="s">
        <v>430</v>
      </c>
      <c r="CW158" s="74" t="s">
        <v>479</v>
      </c>
      <c r="CX158" s="65"/>
      <c r="CY158" s="74" t="s">
        <v>1559</v>
      </c>
      <c r="CZ158" s="74" t="s">
        <v>500</v>
      </c>
      <c r="DA158" s="74" t="s">
        <v>415</v>
      </c>
      <c r="DB158" s="74"/>
      <c r="DC158" s="74"/>
      <c r="DD158" s="74"/>
      <c r="DE158" s="74"/>
      <c r="DF158" s="74"/>
      <c r="DG158" s="74"/>
      <c r="DH158" s="74"/>
    </row>
    <row r="159" spans="1:112" s="275" customFormat="1">
      <c r="K159" s="369" t="s">
        <v>1142</v>
      </c>
      <c r="L159" s="65" t="s">
        <v>286</v>
      </c>
      <c r="M159" s="65" t="s">
        <v>1366</v>
      </c>
      <c r="N159" s="65" t="s">
        <v>1366</v>
      </c>
      <c r="O159" s="65" t="s">
        <v>1366</v>
      </c>
      <c r="P159" s="65"/>
      <c r="Q159" s="65" t="s">
        <v>753</v>
      </c>
      <c r="R159" s="65"/>
      <c r="S159" s="65"/>
      <c r="T159" s="74"/>
      <c r="U159" s="65" t="s">
        <v>1542</v>
      </c>
      <c r="V159" s="65" t="s">
        <v>1525</v>
      </c>
      <c r="W159" s="65" t="s">
        <v>1169</v>
      </c>
      <c r="X159" s="65"/>
      <c r="Y159" s="65" t="s">
        <v>805</v>
      </c>
      <c r="Z159" s="65" t="s">
        <v>805</v>
      </c>
      <c r="AA159" s="65" t="s">
        <v>805</v>
      </c>
      <c r="AB159" s="65" t="s">
        <v>1509</v>
      </c>
      <c r="AC159" s="65" t="s">
        <v>1509</v>
      </c>
      <c r="AD159" s="65"/>
      <c r="AE159" s="65" t="s">
        <v>1544</v>
      </c>
      <c r="AF159" s="65"/>
      <c r="AG159" s="65"/>
      <c r="AH159" s="65" t="s">
        <v>1584</v>
      </c>
      <c r="AI159" s="65" t="s">
        <v>1246</v>
      </c>
      <c r="AJ159" s="65"/>
      <c r="AK159" s="65" t="s">
        <v>459</v>
      </c>
      <c r="AL159" s="65" t="s">
        <v>461</v>
      </c>
      <c r="AM159" s="65" t="s">
        <v>1251</v>
      </c>
      <c r="AN159" s="65"/>
      <c r="AO159" s="65"/>
      <c r="AP159" s="65" t="s">
        <v>516</v>
      </c>
      <c r="AQ159" s="65" t="s">
        <v>805</v>
      </c>
      <c r="AR159" s="65" t="s">
        <v>979</v>
      </c>
      <c r="AS159" s="65" t="s">
        <v>980</v>
      </c>
      <c r="AT159" s="65"/>
      <c r="AU159" s="65"/>
      <c r="AV159" s="65" t="s">
        <v>1477</v>
      </c>
      <c r="AW159" s="65"/>
      <c r="AX159" s="65"/>
      <c r="AY159" s="65" t="s">
        <v>956</v>
      </c>
      <c r="AZ159" s="65" t="s">
        <v>956</v>
      </c>
      <c r="BA159" s="65" t="s">
        <v>1182</v>
      </c>
      <c r="BB159" s="65" t="s">
        <v>956</v>
      </c>
      <c r="BC159" s="65" t="s">
        <v>956</v>
      </c>
      <c r="BD159" s="65"/>
      <c r="BE159" s="65" t="s">
        <v>955</v>
      </c>
      <c r="BF159" s="74" t="s">
        <v>1299</v>
      </c>
      <c r="BG159" s="74" t="s">
        <v>1412</v>
      </c>
      <c r="BH159" s="65"/>
      <c r="BI159" s="65"/>
      <c r="BJ159" s="65" t="s">
        <v>1399</v>
      </c>
      <c r="BK159" s="74" t="s">
        <v>1169</v>
      </c>
      <c r="BL159" s="65"/>
      <c r="BM159" s="65"/>
      <c r="BN159" s="65" t="s">
        <v>378</v>
      </c>
      <c r="BO159" s="65" t="s">
        <v>378</v>
      </c>
      <c r="BP159" s="65" t="s">
        <v>378</v>
      </c>
      <c r="BQ159" s="65" t="s">
        <v>378</v>
      </c>
      <c r="BR159" s="65" t="s">
        <v>378</v>
      </c>
      <c r="BS159" s="65" t="s">
        <v>378</v>
      </c>
      <c r="BT159" s="65" t="s">
        <v>378</v>
      </c>
      <c r="BU159" s="65" t="s">
        <v>1352</v>
      </c>
      <c r="BV159" s="65"/>
      <c r="BW159" s="65"/>
      <c r="BX159" s="65" t="s">
        <v>754</v>
      </c>
      <c r="BY159" s="65"/>
      <c r="BZ159" s="65" t="s">
        <v>1386</v>
      </c>
      <c r="CA159" s="65" t="s">
        <v>1386</v>
      </c>
      <c r="CB159" s="65" t="s">
        <v>1509</v>
      </c>
      <c r="CC159" s="65"/>
      <c r="CD159" s="65"/>
      <c r="CE159" s="65" t="s">
        <v>754</v>
      </c>
      <c r="CF159" s="65" t="s">
        <v>1509</v>
      </c>
      <c r="CG159" s="65"/>
      <c r="CH159" s="65" t="s">
        <v>1253</v>
      </c>
      <c r="CI159" s="65" t="s">
        <v>1253</v>
      </c>
      <c r="CJ159" s="65" t="s">
        <v>1574</v>
      </c>
      <c r="CK159" s="65" t="s">
        <v>1253</v>
      </c>
      <c r="CL159" s="65" t="s">
        <v>1202</v>
      </c>
      <c r="CM159" s="65" t="s">
        <v>1202</v>
      </c>
      <c r="CN159" s="65" t="s">
        <v>1262</v>
      </c>
      <c r="CO159" s="65" t="s">
        <v>957</v>
      </c>
      <c r="CP159" s="65" t="s">
        <v>1544</v>
      </c>
      <c r="CQ159" s="65"/>
      <c r="CR159" s="65"/>
      <c r="CS159" s="65"/>
      <c r="CT159" s="65" t="s">
        <v>955</v>
      </c>
      <c r="CU159" s="65" t="s">
        <v>450</v>
      </c>
      <c r="CV159" s="65"/>
      <c r="CW159" s="65"/>
      <c r="CX159" s="65"/>
      <c r="CY159" s="65" t="s">
        <v>1560</v>
      </c>
      <c r="CZ159" s="65" t="s">
        <v>1386</v>
      </c>
      <c r="DA159" s="65"/>
      <c r="DB159" s="65"/>
      <c r="DC159" s="65"/>
      <c r="DD159" s="65"/>
      <c r="DE159" s="65"/>
      <c r="DF159" s="65"/>
      <c r="DG159" s="65"/>
      <c r="DH159" s="65"/>
    </row>
    <row r="160" spans="1:112" s="275" customFormat="1">
      <c r="K160" s="369" t="s">
        <v>1143</v>
      </c>
      <c r="L160" s="65" t="s">
        <v>287</v>
      </c>
      <c r="M160" s="65" t="s">
        <v>1367</v>
      </c>
      <c r="N160" s="65" t="s">
        <v>1367</v>
      </c>
      <c r="O160" s="65" t="s">
        <v>1367</v>
      </c>
      <c r="P160" s="65"/>
      <c r="Q160" s="65"/>
      <c r="R160" s="65"/>
      <c r="S160" s="65"/>
      <c r="T160" s="74"/>
      <c r="U160" s="65"/>
      <c r="V160" s="65"/>
      <c r="W160" s="65" t="s">
        <v>1168</v>
      </c>
      <c r="X160" s="65"/>
      <c r="Y160" s="65" t="s">
        <v>807</v>
      </c>
      <c r="Z160" s="65" t="s">
        <v>807</v>
      </c>
      <c r="AA160" s="65" t="s">
        <v>806</v>
      </c>
      <c r="AB160" s="65" t="s">
        <v>1512</v>
      </c>
      <c r="AC160" s="65" t="s">
        <v>431</v>
      </c>
      <c r="AD160" s="65"/>
      <c r="AE160" s="65" t="s">
        <v>1203</v>
      </c>
      <c r="AF160" s="65"/>
      <c r="AG160" s="65"/>
      <c r="AH160" s="65"/>
      <c r="AI160" s="65"/>
      <c r="AJ160" s="65"/>
      <c r="AK160" s="65" t="s">
        <v>460</v>
      </c>
      <c r="AL160" s="65" t="s">
        <v>450</v>
      </c>
      <c r="AM160" s="65" t="s">
        <v>450</v>
      </c>
      <c r="AN160" s="65"/>
      <c r="AO160" s="65"/>
      <c r="AP160" s="65"/>
      <c r="AQ160" s="65" t="s">
        <v>1474</v>
      </c>
      <c r="AR160" s="65"/>
      <c r="AS160" s="65" t="s">
        <v>527</v>
      </c>
      <c r="AT160" s="65"/>
      <c r="AU160" s="65"/>
      <c r="AV160" s="65" t="s">
        <v>1487</v>
      </c>
      <c r="AW160" s="65"/>
      <c r="AX160" s="65"/>
      <c r="AY160" s="65" t="s">
        <v>957</v>
      </c>
      <c r="AZ160" s="65" t="s">
        <v>957</v>
      </c>
      <c r="BA160" s="65" t="s">
        <v>1612</v>
      </c>
      <c r="BB160" s="65" t="s">
        <v>957</v>
      </c>
      <c r="BC160" s="65" t="s">
        <v>957</v>
      </c>
      <c r="BD160" s="65"/>
      <c r="BE160" s="65" t="s">
        <v>956</v>
      </c>
      <c r="BF160" s="65" t="s">
        <v>1253</v>
      </c>
      <c r="BG160" s="74" t="s">
        <v>1413</v>
      </c>
      <c r="BH160" s="65"/>
      <c r="BI160" s="65"/>
      <c r="BJ160" s="65"/>
      <c r="BK160" s="65" t="s">
        <v>1168</v>
      </c>
      <c r="BL160" s="65"/>
      <c r="BM160" s="65"/>
      <c r="BN160" s="65" t="s">
        <v>755</v>
      </c>
      <c r="BO160" s="65" t="s">
        <v>755</v>
      </c>
      <c r="BP160" s="65" t="s">
        <v>755</v>
      </c>
      <c r="BQ160" s="65" t="s">
        <v>755</v>
      </c>
      <c r="BR160" s="65" t="s">
        <v>755</v>
      </c>
      <c r="BS160" s="65" t="s">
        <v>755</v>
      </c>
      <c r="BT160" s="65" t="s">
        <v>755</v>
      </c>
      <c r="BU160" s="74" t="s">
        <v>1456</v>
      </c>
      <c r="BV160" s="65"/>
      <c r="BW160" s="65"/>
      <c r="BX160" s="65" t="s">
        <v>756</v>
      </c>
      <c r="BY160" s="65"/>
      <c r="BZ160" s="65" t="s">
        <v>1395</v>
      </c>
      <c r="CA160" s="65" t="s">
        <v>1395</v>
      </c>
      <c r="CB160" s="65" t="s">
        <v>425</v>
      </c>
      <c r="CC160" s="65"/>
      <c r="CD160" s="65"/>
      <c r="CE160" s="65" t="s">
        <v>756</v>
      </c>
      <c r="CF160" s="65" t="s">
        <v>802</v>
      </c>
      <c r="CG160" s="65"/>
      <c r="CH160" s="65"/>
      <c r="CI160" s="65" t="s">
        <v>1264</v>
      </c>
      <c r="CJ160" s="65" t="s">
        <v>1573</v>
      </c>
      <c r="CK160" s="65"/>
      <c r="CL160" s="65" t="s">
        <v>1203</v>
      </c>
      <c r="CM160" s="65" t="s">
        <v>1203</v>
      </c>
      <c r="CN160" s="65" t="s">
        <v>1283</v>
      </c>
      <c r="CO160" s="65" t="s">
        <v>958</v>
      </c>
      <c r="CP160" s="65" t="s">
        <v>1203</v>
      </c>
      <c r="CQ160" s="65"/>
      <c r="CR160" s="65"/>
      <c r="CS160" s="65"/>
      <c r="CT160" s="65" t="s">
        <v>956</v>
      </c>
      <c r="CU160" s="65"/>
      <c r="CV160" s="65"/>
      <c r="CW160" s="65"/>
      <c r="CX160" s="65"/>
      <c r="CY160" s="65" t="s">
        <v>1565</v>
      </c>
      <c r="CZ160" s="65" t="s">
        <v>1395</v>
      </c>
      <c r="DA160" s="65"/>
      <c r="DB160" s="65"/>
      <c r="DC160" s="65"/>
      <c r="DD160" s="65"/>
      <c r="DE160" s="65"/>
      <c r="DF160" s="65"/>
      <c r="DG160" s="65"/>
      <c r="DH160" s="65"/>
    </row>
    <row r="161" spans="11:112" s="275" customFormat="1">
      <c r="K161" s="369" t="s">
        <v>1144</v>
      </c>
      <c r="L161" s="65" t="s">
        <v>288</v>
      </c>
      <c r="M161" s="65" t="s">
        <v>1381</v>
      </c>
      <c r="N161" s="65" t="s">
        <v>1381</v>
      </c>
      <c r="O161" s="65"/>
      <c r="P161" s="65"/>
      <c r="Q161" s="65"/>
      <c r="R161" s="65"/>
      <c r="S161" s="65"/>
      <c r="T161" s="74"/>
      <c r="U161" s="65"/>
      <c r="V161" s="65"/>
      <c r="W161" s="65" t="s">
        <v>1170</v>
      </c>
      <c r="X161" s="65"/>
      <c r="Y161" s="65" t="s">
        <v>967</v>
      </c>
      <c r="Z161" s="65" t="s">
        <v>967</v>
      </c>
      <c r="AA161" s="65" t="s">
        <v>967</v>
      </c>
      <c r="AB161" s="65" t="s">
        <v>1511</v>
      </c>
      <c r="AC161" s="65" t="s">
        <v>805</v>
      </c>
      <c r="AD161" s="65"/>
      <c r="AE161" s="65" t="s">
        <v>1204</v>
      </c>
      <c r="AF161" s="65"/>
      <c r="AG161" s="65"/>
      <c r="AH161" s="65"/>
      <c r="AI161" s="65"/>
      <c r="AJ161" s="65"/>
      <c r="AK161" s="65" t="s">
        <v>461</v>
      </c>
      <c r="AL161" s="65" t="s">
        <v>1586</v>
      </c>
      <c r="AM161" s="63" t="s">
        <v>1304</v>
      </c>
      <c r="AN161" s="65"/>
      <c r="AO161" s="65"/>
      <c r="AP161" s="65"/>
      <c r="AQ161" s="65" t="s">
        <v>1475</v>
      </c>
      <c r="AR161" s="65"/>
      <c r="AS161" s="65" t="s">
        <v>528</v>
      </c>
      <c r="AT161" s="65"/>
      <c r="AU161" s="65"/>
      <c r="AV161" s="65"/>
      <c r="AW161" s="65"/>
      <c r="AX161" s="65"/>
      <c r="AY161" s="65" t="s">
        <v>958</v>
      </c>
      <c r="AZ161" s="65" t="s">
        <v>958</v>
      </c>
      <c r="BA161" s="65" t="s">
        <v>1613</v>
      </c>
      <c r="BB161" s="65" t="s">
        <v>958</v>
      </c>
      <c r="BC161" s="65" t="s">
        <v>958</v>
      </c>
      <c r="BD161" s="65"/>
      <c r="BE161" s="65" t="s">
        <v>957</v>
      </c>
      <c r="BF161" s="74" t="s">
        <v>1405</v>
      </c>
      <c r="BG161" s="74"/>
      <c r="BH161" s="65"/>
      <c r="BI161" s="65"/>
      <c r="BJ161" s="65"/>
      <c r="BK161" s="65" t="s">
        <v>1170</v>
      </c>
      <c r="BL161" s="65"/>
      <c r="BM161" s="65"/>
      <c r="BN161" s="65" t="s">
        <v>757</v>
      </c>
      <c r="BO161" s="65" t="s">
        <v>757</v>
      </c>
      <c r="BP161" s="65" t="s">
        <v>757</v>
      </c>
      <c r="BQ161" s="65" t="s">
        <v>757</v>
      </c>
      <c r="BR161" s="65" t="s">
        <v>757</v>
      </c>
      <c r="BS161" s="65" t="s">
        <v>757</v>
      </c>
      <c r="BT161" s="65" t="s">
        <v>757</v>
      </c>
      <c r="BU161" s="65" t="s">
        <v>1481</v>
      </c>
      <c r="BV161" s="65"/>
      <c r="BW161" s="65"/>
      <c r="BX161" s="65"/>
      <c r="BY161" s="65"/>
      <c r="BZ161" s="65"/>
      <c r="CA161" s="65"/>
      <c r="CB161" s="65" t="s">
        <v>431</v>
      </c>
      <c r="CC161" s="65"/>
      <c r="CD161" s="65"/>
      <c r="CE161" s="65" t="s">
        <v>800</v>
      </c>
      <c r="CF161" s="65" t="s">
        <v>803</v>
      </c>
      <c r="CG161" s="65"/>
      <c r="CH161" s="65"/>
      <c r="CI161" s="65" t="s">
        <v>1265</v>
      </c>
      <c r="CJ161" s="65" t="s">
        <v>1262</v>
      </c>
      <c r="CK161" s="65"/>
      <c r="CL161" s="65" t="s">
        <v>1204</v>
      </c>
      <c r="CM161" s="65" t="s">
        <v>1204</v>
      </c>
      <c r="CN161" s="65"/>
      <c r="CO161" s="65"/>
      <c r="CP161" s="65" t="s">
        <v>1204</v>
      </c>
      <c r="CQ161" s="65"/>
      <c r="CR161" s="65"/>
      <c r="CS161" s="65"/>
      <c r="CT161" s="65" t="s">
        <v>957</v>
      </c>
      <c r="CU161" s="65"/>
      <c r="CV161" s="65"/>
      <c r="CW161" s="65"/>
      <c r="CX161" s="65"/>
      <c r="CY161" s="65" t="s">
        <v>1563</v>
      </c>
      <c r="CZ161" s="65"/>
      <c r="DA161" s="65"/>
      <c r="DB161" s="65"/>
      <c r="DC161" s="65"/>
      <c r="DD161" s="65"/>
      <c r="DE161" s="65"/>
      <c r="DF161" s="65"/>
      <c r="DG161" s="65"/>
      <c r="DH161" s="65"/>
    </row>
    <row r="162" spans="11:112" s="275" customFormat="1">
      <c r="K162" s="369" t="s">
        <v>1145</v>
      </c>
      <c r="L162" s="65" t="s">
        <v>538</v>
      </c>
      <c r="M162" s="65" t="s">
        <v>1417</v>
      </c>
      <c r="N162" s="65"/>
      <c r="O162" s="65"/>
      <c r="P162" s="65"/>
      <c r="Q162" s="65"/>
      <c r="R162" s="65"/>
      <c r="S162" s="65"/>
      <c r="T162" s="74"/>
      <c r="U162" s="65"/>
      <c r="V162" s="65"/>
      <c r="W162" s="65"/>
      <c r="X162" s="65"/>
      <c r="Y162" s="65"/>
      <c r="Z162" s="65"/>
      <c r="AA162" s="65"/>
      <c r="AB162" s="65" t="s">
        <v>431</v>
      </c>
      <c r="AC162" s="65" t="s">
        <v>806</v>
      </c>
      <c r="AD162" s="65"/>
      <c r="AE162" s="65" t="s">
        <v>1488</v>
      </c>
      <c r="AF162" s="65"/>
      <c r="AG162" s="65"/>
      <c r="AH162" s="65"/>
      <c r="AI162" s="65"/>
      <c r="AJ162" s="65"/>
      <c r="AK162" s="65" t="s">
        <v>450</v>
      </c>
      <c r="AL162" s="65"/>
      <c r="AM162" s="65"/>
      <c r="AN162" s="65"/>
      <c r="AO162" s="65"/>
      <c r="AP162" s="65"/>
      <c r="AQ162" s="65"/>
      <c r="AR162" s="65"/>
      <c r="AS162" s="65" t="s">
        <v>529</v>
      </c>
      <c r="AT162" s="65"/>
      <c r="AU162" s="65"/>
      <c r="AV162" s="65"/>
      <c r="AW162" s="65"/>
      <c r="AX162" s="65"/>
      <c r="AY162" s="65"/>
      <c r="AZ162" s="65"/>
      <c r="BA162" s="65" t="s">
        <v>1416</v>
      </c>
      <c r="BB162" s="65"/>
      <c r="BC162" s="65"/>
      <c r="BD162" s="65"/>
      <c r="BE162" s="65" t="s">
        <v>958</v>
      </c>
      <c r="BF162" s="74" t="s">
        <v>1406</v>
      </c>
      <c r="BG162" s="74"/>
      <c r="BH162" s="65"/>
      <c r="BI162" s="65"/>
      <c r="BJ162" s="65"/>
      <c r="BK162" s="65"/>
      <c r="BL162" s="65"/>
      <c r="BM162" s="65"/>
      <c r="BN162" s="65" t="s">
        <v>761</v>
      </c>
      <c r="BO162" s="65" t="s">
        <v>761</v>
      </c>
      <c r="BP162" s="65" t="s">
        <v>761</v>
      </c>
      <c r="BQ162" s="65" t="s">
        <v>761</v>
      </c>
      <c r="BR162" s="65" t="s">
        <v>761</v>
      </c>
      <c r="BS162" s="65" t="s">
        <v>761</v>
      </c>
      <c r="BT162" s="65" t="s">
        <v>761</v>
      </c>
      <c r="BU162" s="65" t="s">
        <v>1539</v>
      </c>
      <c r="BV162" s="65"/>
      <c r="BW162" s="65"/>
      <c r="BX162" s="65"/>
      <c r="BY162" s="65"/>
      <c r="BZ162" s="65"/>
      <c r="CA162" s="65"/>
      <c r="CB162" s="65" t="s">
        <v>805</v>
      </c>
      <c r="CC162" s="65"/>
      <c r="CD162" s="65"/>
      <c r="CE162" s="65"/>
      <c r="CF162" s="65" t="s">
        <v>804</v>
      </c>
      <c r="CG162" s="65"/>
      <c r="CH162" s="65"/>
      <c r="CI162" s="65"/>
      <c r="CJ162" s="65" t="s">
        <v>1516</v>
      </c>
      <c r="CK162" s="65"/>
      <c r="CL162" s="65" t="s">
        <v>1209</v>
      </c>
      <c r="CM162" s="65" t="s">
        <v>1209</v>
      </c>
      <c r="CN162" s="65"/>
      <c r="CO162" s="65"/>
      <c r="CP162" s="65" t="s">
        <v>1522</v>
      </c>
      <c r="CQ162" s="65"/>
      <c r="CR162" s="65"/>
      <c r="CS162" s="65"/>
      <c r="CT162" s="65" t="s">
        <v>958</v>
      </c>
      <c r="CU162" s="65"/>
      <c r="CV162" s="65"/>
      <c r="CW162" s="65"/>
      <c r="CX162" s="65"/>
      <c r="CY162" s="65" t="s">
        <v>1562</v>
      </c>
      <c r="CZ162" s="65"/>
      <c r="DA162" s="65"/>
      <c r="DB162" s="65"/>
      <c r="DC162" s="65"/>
      <c r="DD162" s="65"/>
      <c r="DE162" s="65"/>
      <c r="DF162" s="65"/>
      <c r="DG162" s="65"/>
      <c r="DH162" s="65"/>
    </row>
    <row r="163" spans="11:112" s="275" customFormat="1">
      <c r="K163" s="369" t="s">
        <v>1146</v>
      </c>
      <c r="L163" s="65" t="s">
        <v>539</v>
      </c>
      <c r="M163" s="65" t="s">
        <v>1492</v>
      </c>
      <c r="N163" s="65"/>
      <c r="O163" s="65"/>
      <c r="P163" s="65"/>
      <c r="Q163" s="65"/>
      <c r="R163" s="65"/>
      <c r="S163" s="65"/>
      <c r="T163" s="74"/>
      <c r="U163" s="65"/>
      <c r="V163" s="65"/>
      <c r="W163" s="65" t="s">
        <v>1165</v>
      </c>
      <c r="X163" s="65"/>
      <c r="Y163" s="65"/>
      <c r="Z163" s="65"/>
      <c r="AA163" s="65"/>
      <c r="AB163" s="65" t="s">
        <v>1510</v>
      </c>
      <c r="AC163" s="65" t="s">
        <v>803</v>
      </c>
      <c r="AD163" s="65"/>
      <c r="AE163" s="65"/>
      <c r="AF163" s="65"/>
      <c r="AG163" s="65"/>
      <c r="AH163" s="65"/>
      <c r="AI163" s="65"/>
      <c r="AJ163" s="65"/>
      <c r="AK163" s="65" t="s">
        <v>1304</v>
      </c>
      <c r="AL163" s="65"/>
      <c r="AM163" s="65"/>
      <c r="AN163" s="65"/>
      <c r="AO163" s="65"/>
      <c r="AP163" s="65"/>
      <c r="AQ163" s="65"/>
      <c r="AR163" s="65"/>
      <c r="AS163" s="65"/>
      <c r="AT163" s="63" t="s">
        <v>450</v>
      </c>
      <c r="AU163" s="65"/>
      <c r="AV163" s="65"/>
      <c r="AW163" s="65"/>
      <c r="AX163" s="65"/>
      <c r="AY163" s="65"/>
      <c r="AZ163" s="65"/>
      <c r="BA163" s="65"/>
      <c r="BB163" s="65"/>
      <c r="BC163" s="65"/>
      <c r="BD163" s="65"/>
      <c r="BE163" s="65" t="s">
        <v>1253</v>
      </c>
      <c r="BF163" s="74" t="s">
        <v>1456</v>
      </c>
      <c r="BG163" s="74"/>
      <c r="BH163" s="65"/>
      <c r="BI163" s="65"/>
      <c r="BJ163" s="65"/>
      <c r="BK163" s="65" t="s">
        <v>1165</v>
      </c>
      <c r="BL163" s="65"/>
      <c r="BM163" s="65"/>
      <c r="BN163" s="65" t="s">
        <v>762</v>
      </c>
      <c r="BO163" s="65" t="s">
        <v>762</v>
      </c>
      <c r="BP163" s="65" t="s">
        <v>762</v>
      </c>
      <c r="BQ163" s="65" t="s">
        <v>762</v>
      </c>
      <c r="BR163" s="65" t="s">
        <v>762</v>
      </c>
      <c r="BS163" s="65" t="s">
        <v>762</v>
      </c>
      <c r="BT163" s="65" t="s">
        <v>762</v>
      </c>
      <c r="BU163" s="65"/>
      <c r="BV163" s="65"/>
      <c r="BW163" s="65"/>
      <c r="BX163" s="65"/>
      <c r="BY163" s="65"/>
      <c r="BZ163" s="65"/>
      <c r="CA163" s="65"/>
      <c r="CB163" s="65" t="s">
        <v>806</v>
      </c>
      <c r="CC163" s="65"/>
      <c r="CD163" s="65"/>
      <c r="CE163" s="65"/>
      <c r="CF163" s="65" t="s">
        <v>1510</v>
      </c>
      <c r="CG163" s="65"/>
      <c r="CH163" s="65"/>
      <c r="CI163" s="65"/>
      <c r="CJ163" s="74" t="s">
        <v>1496</v>
      </c>
      <c r="CK163" s="65"/>
      <c r="CL163" s="65" t="s">
        <v>1210</v>
      </c>
      <c r="CM163" s="65" t="s">
        <v>1210</v>
      </c>
      <c r="CN163" s="65"/>
      <c r="CO163" s="65" t="s">
        <v>1263</v>
      </c>
      <c r="CP163" s="65"/>
      <c r="CQ163" s="65"/>
      <c r="CR163" s="65"/>
      <c r="CS163" s="65"/>
      <c r="CT163" s="65"/>
      <c r="CU163" s="65"/>
      <c r="CV163" s="65"/>
      <c r="CW163" s="65"/>
      <c r="CX163" s="65"/>
      <c r="CY163" s="65" t="s">
        <v>1570</v>
      </c>
      <c r="CZ163" s="65"/>
      <c r="DA163" s="65"/>
      <c r="DB163" s="65"/>
      <c r="DC163" s="65"/>
      <c r="DD163" s="65"/>
      <c r="DE163" s="65"/>
      <c r="DF163" s="65"/>
      <c r="DG163" s="65"/>
      <c r="DH163" s="65"/>
    </row>
    <row r="164" spans="11:112">
      <c r="K164" s="353" t="s">
        <v>1147</v>
      </c>
      <c r="L164" s="65" t="s">
        <v>540</v>
      </c>
      <c r="M164" s="63" t="s">
        <v>1493</v>
      </c>
      <c r="N164" s="63"/>
      <c r="O164" s="63"/>
      <c r="P164" s="63"/>
      <c r="Q164" s="63"/>
      <c r="R164" s="63"/>
      <c r="S164" s="63"/>
      <c r="T164" s="64"/>
      <c r="U164" s="63"/>
      <c r="V164" s="63"/>
      <c r="W164" s="63" t="s">
        <v>1166</v>
      </c>
      <c r="X164" s="63"/>
      <c r="Y164" s="63"/>
      <c r="Z164" s="63"/>
      <c r="AA164" s="63"/>
      <c r="AB164" s="63" t="s">
        <v>803</v>
      </c>
      <c r="AC164" s="63" t="s">
        <v>977</v>
      </c>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5"/>
      <c r="BF164" s="64" t="s">
        <v>1464</v>
      </c>
      <c r="BG164" s="64"/>
      <c r="BH164" s="63"/>
      <c r="BI164" s="63"/>
      <c r="BJ164" s="63"/>
      <c r="BK164" s="63" t="s">
        <v>1166</v>
      </c>
      <c r="BL164" s="63"/>
      <c r="BM164" s="63"/>
      <c r="BN164" s="63"/>
      <c r="BO164" s="63"/>
      <c r="BP164" s="63"/>
      <c r="BQ164" s="63"/>
      <c r="BR164" s="63" t="s">
        <v>1519</v>
      </c>
      <c r="BS164" s="63" t="s">
        <v>1519</v>
      </c>
      <c r="BT164" s="63"/>
      <c r="BU164" s="63"/>
      <c r="BV164" s="63"/>
      <c r="BW164" s="63"/>
      <c r="BX164" s="63"/>
      <c r="BY164" s="63"/>
      <c r="BZ164" s="63"/>
      <c r="CA164" s="63"/>
      <c r="CB164" s="63" t="s">
        <v>803</v>
      </c>
      <c r="CC164" s="63"/>
      <c r="CD164" s="63"/>
      <c r="CE164" s="63"/>
      <c r="CF164" s="63" t="s">
        <v>803</v>
      </c>
      <c r="CG164" s="63"/>
      <c r="CH164" s="63"/>
      <c r="CI164" s="63"/>
      <c r="CJ164" s="63" t="s">
        <v>1505</v>
      </c>
      <c r="CK164" s="63"/>
      <c r="CL164" s="63"/>
      <c r="CM164" s="63"/>
      <c r="CN164" s="63"/>
      <c r="CO164" s="63" t="s">
        <v>1293</v>
      </c>
      <c r="CP164" s="63"/>
      <c r="CQ164" s="63"/>
      <c r="CR164" s="63"/>
      <c r="CS164" s="63"/>
      <c r="CT164" s="65"/>
      <c r="CU164" s="63"/>
      <c r="CV164" s="63"/>
      <c r="CW164" s="63"/>
      <c r="CX164" s="63"/>
      <c r="CY164" s="63" t="s">
        <v>1569</v>
      </c>
      <c r="CZ164" s="63"/>
      <c r="DA164" s="63"/>
      <c r="DB164" s="63"/>
      <c r="DC164" s="63"/>
      <c r="DD164" s="63"/>
      <c r="DE164" s="63"/>
      <c r="DF164" s="63"/>
      <c r="DG164" s="63"/>
      <c r="DH164" s="63"/>
    </row>
    <row r="165" spans="11:112">
      <c r="K165" s="353" t="s">
        <v>1148</v>
      </c>
      <c r="L165" s="425" t="s">
        <v>541</v>
      </c>
      <c r="M165" s="426"/>
      <c r="N165" s="426"/>
      <c r="O165" s="426"/>
      <c r="P165" s="426"/>
      <c r="Q165" s="426"/>
      <c r="R165" s="426"/>
      <c r="S165" s="426"/>
      <c r="T165" s="427"/>
      <c r="U165" s="426"/>
      <c r="V165" s="426" t="s">
        <v>1527</v>
      </c>
      <c r="W165" s="426" t="s">
        <v>1167</v>
      </c>
      <c r="X165" s="426"/>
      <c r="Y165" s="426"/>
      <c r="Z165" s="426"/>
      <c r="AA165" s="426"/>
      <c r="AB165" s="426" t="s">
        <v>977</v>
      </c>
      <c r="AC165" s="426"/>
      <c r="AD165" s="426"/>
      <c r="AE165" s="426"/>
      <c r="AF165" s="426"/>
      <c r="AG165" s="426"/>
      <c r="AH165" s="426"/>
      <c r="AI165" s="426"/>
      <c r="AJ165" s="426"/>
      <c r="AK165" s="426"/>
      <c r="AL165" s="426"/>
      <c r="AM165" s="426"/>
      <c r="AN165" s="426"/>
      <c r="AO165" s="426"/>
      <c r="AP165" s="426"/>
      <c r="AQ165" s="426"/>
      <c r="AR165" s="426"/>
      <c r="AS165" s="426"/>
      <c r="AT165" s="426"/>
      <c r="AU165" s="426"/>
      <c r="AV165" s="426"/>
      <c r="AW165" s="426"/>
      <c r="AX165" s="426"/>
      <c r="AY165" s="426" t="s">
        <v>1527</v>
      </c>
      <c r="AZ165" s="426" t="s">
        <v>1527</v>
      </c>
      <c r="BA165" s="426"/>
      <c r="BB165" s="426" t="s">
        <v>1527</v>
      </c>
      <c r="BC165" s="426" t="s">
        <v>1527</v>
      </c>
      <c r="BD165" s="426"/>
      <c r="BE165" s="426" t="s">
        <v>1527</v>
      </c>
      <c r="BF165" s="427"/>
      <c r="BG165" s="427"/>
      <c r="BH165" s="426"/>
      <c r="BI165" s="426"/>
      <c r="BJ165" s="426"/>
      <c r="BK165" s="426" t="s">
        <v>1167</v>
      </c>
      <c r="BL165" s="426"/>
      <c r="BM165" s="426"/>
      <c r="BN165" s="426"/>
      <c r="BO165" s="426"/>
      <c r="BP165" s="426"/>
      <c r="BQ165" s="426"/>
      <c r="BR165" s="426"/>
      <c r="BS165" s="426"/>
      <c r="BT165" s="426"/>
      <c r="BU165" s="426"/>
      <c r="BV165" s="426"/>
      <c r="BW165" s="426"/>
      <c r="BX165" s="426"/>
      <c r="BY165" s="426"/>
      <c r="BZ165" s="426"/>
      <c r="CA165" s="426"/>
      <c r="CB165" s="426" t="s">
        <v>977</v>
      </c>
      <c r="CC165" s="426"/>
      <c r="CD165" s="426"/>
      <c r="CE165" s="426"/>
      <c r="CF165" s="426" t="s">
        <v>977</v>
      </c>
      <c r="CG165" s="426"/>
      <c r="CH165" s="426" t="s">
        <v>1527</v>
      </c>
      <c r="CI165" s="426" t="s">
        <v>1527</v>
      </c>
      <c r="CJ165" s="426" t="s">
        <v>1527</v>
      </c>
      <c r="CK165" s="426" t="s">
        <v>1527</v>
      </c>
      <c r="CL165" s="426"/>
      <c r="CM165" s="426"/>
      <c r="CN165" s="426"/>
      <c r="CO165" s="426"/>
      <c r="CP165" s="426"/>
      <c r="CQ165" s="426"/>
      <c r="CR165" s="426"/>
      <c r="CS165" s="426"/>
      <c r="CT165" s="426"/>
      <c r="CU165" s="426"/>
      <c r="CV165" s="426"/>
      <c r="CW165" s="426"/>
      <c r="CX165" s="426"/>
      <c r="CY165" s="426" t="s">
        <v>1572</v>
      </c>
      <c r="CZ165" s="426"/>
      <c r="DA165" s="426"/>
      <c r="DB165" s="426"/>
      <c r="DC165" s="426"/>
      <c r="DD165" s="426"/>
      <c r="DE165" s="426"/>
      <c r="DF165" s="426"/>
      <c r="DG165" s="426"/>
      <c r="DH165" s="426"/>
    </row>
    <row r="166" spans="11:112">
      <c r="L166" s="75" t="s">
        <v>1593</v>
      </c>
      <c r="M166" s="428" t="s">
        <v>1594</v>
      </c>
      <c r="N166" s="428" t="s">
        <v>1594</v>
      </c>
      <c r="O166" s="428" t="s">
        <v>1594</v>
      </c>
      <c r="P166" s="428" t="s">
        <v>1595</v>
      </c>
      <c r="Q166" s="428" t="s">
        <v>1595</v>
      </c>
      <c r="R166" s="428" t="s">
        <v>1595</v>
      </c>
      <c r="S166" s="428" t="s">
        <v>1595</v>
      </c>
      <c r="T166" s="429" t="s">
        <v>1596</v>
      </c>
      <c r="U166" s="429" t="s">
        <v>1597</v>
      </c>
      <c r="V166" s="429" t="s">
        <v>1596</v>
      </c>
      <c r="W166" s="428" t="s">
        <v>1595</v>
      </c>
      <c r="X166" s="76" t="s">
        <v>1598</v>
      </c>
      <c r="Y166" s="428" t="s">
        <v>1601</v>
      </c>
      <c r="Z166" s="76" t="s">
        <v>1598</v>
      </c>
      <c r="AA166" s="428" t="s">
        <v>1601</v>
      </c>
      <c r="AB166" s="428" t="s">
        <v>1594</v>
      </c>
      <c r="AC166" s="428" t="s">
        <v>1595</v>
      </c>
      <c r="AD166" s="428" t="s">
        <v>1601</v>
      </c>
      <c r="AE166" s="428" t="s">
        <v>1594</v>
      </c>
      <c r="AF166" s="76" t="s">
        <v>1603</v>
      </c>
      <c r="AG166" s="428" t="s">
        <v>1596</v>
      </c>
      <c r="AH166" s="428" t="s">
        <v>1596</v>
      </c>
      <c r="AI166" s="428" t="s">
        <v>1596</v>
      </c>
      <c r="AJ166" s="428" t="s">
        <v>1595</v>
      </c>
      <c r="AK166" s="428" t="s">
        <v>1594</v>
      </c>
      <c r="AL166" s="428" t="s">
        <v>1594</v>
      </c>
      <c r="AM166" s="428" t="s">
        <v>1594</v>
      </c>
      <c r="AN166" s="428" t="s">
        <v>1594</v>
      </c>
      <c r="AO166" s="428" t="s">
        <v>1595</v>
      </c>
      <c r="AP166" s="428" t="s">
        <v>1595</v>
      </c>
      <c r="AQ166" s="428" t="s">
        <v>1595</v>
      </c>
      <c r="AR166" s="428" t="s">
        <v>1595</v>
      </c>
      <c r="AS166" s="428" t="s">
        <v>1595</v>
      </c>
      <c r="AT166" s="428" t="s">
        <v>1595</v>
      </c>
      <c r="AU166" s="428" t="s">
        <v>1595</v>
      </c>
      <c r="AV166" s="428" t="s">
        <v>1599</v>
      </c>
      <c r="AW166" s="428" t="s">
        <v>1595</v>
      </c>
      <c r="AX166" s="428" t="s">
        <v>1595</v>
      </c>
      <c r="AY166" s="428" t="s">
        <v>1604</v>
      </c>
      <c r="AZ166" s="428" t="s">
        <v>1604</v>
      </c>
      <c r="BA166" s="428" t="s">
        <v>1594</v>
      </c>
      <c r="BB166" s="428" t="s">
        <v>1604</v>
      </c>
      <c r="BC166" s="428" t="s">
        <v>1604</v>
      </c>
      <c r="BD166" s="428" t="s">
        <v>1594</v>
      </c>
      <c r="BE166" s="428" t="s">
        <v>1604</v>
      </c>
      <c r="BF166" s="428" t="s">
        <v>1594</v>
      </c>
      <c r="BG166" s="428" t="s">
        <v>1605</v>
      </c>
      <c r="BH166" s="428" t="s">
        <v>1594</v>
      </c>
      <c r="BI166" s="428" t="s">
        <v>1594</v>
      </c>
      <c r="BJ166" s="428" t="s">
        <v>1594</v>
      </c>
      <c r="BK166" s="428" t="s">
        <v>1595</v>
      </c>
      <c r="BL166" s="428" t="s">
        <v>1597</v>
      </c>
      <c r="BM166" s="428" t="s">
        <v>1597</v>
      </c>
      <c r="BN166" s="428" t="s">
        <v>1595</v>
      </c>
      <c r="BO166" s="428" t="s">
        <v>1595</v>
      </c>
      <c r="BP166" s="428" t="s">
        <v>1595</v>
      </c>
      <c r="BQ166" s="428" t="s">
        <v>1595</v>
      </c>
      <c r="BR166" s="428" t="s">
        <v>1595</v>
      </c>
      <c r="BS166" s="428" t="s">
        <v>1595</v>
      </c>
      <c r="BT166" s="428" t="s">
        <v>1595</v>
      </c>
      <c r="BU166" s="428" t="s">
        <v>1594</v>
      </c>
      <c r="BV166" s="76" t="s">
        <v>1600</v>
      </c>
      <c r="BW166" s="428" t="s">
        <v>1594</v>
      </c>
      <c r="BX166" s="428" t="s">
        <v>1595</v>
      </c>
      <c r="BY166" s="76" t="s">
        <v>1606</v>
      </c>
      <c r="BZ166" s="76" t="s">
        <v>1600</v>
      </c>
      <c r="CA166" s="76" t="s">
        <v>1600</v>
      </c>
      <c r="CB166" s="428" t="s">
        <v>1594</v>
      </c>
      <c r="CC166" s="76" t="s">
        <v>1607</v>
      </c>
      <c r="CD166" s="76" t="s">
        <v>1608</v>
      </c>
      <c r="CE166" s="428" t="s">
        <v>1595</v>
      </c>
      <c r="CF166" s="428" t="s">
        <v>1594</v>
      </c>
      <c r="CG166" s="428" t="s">
        <v>1595</v>
      </c>
      <c r="CH166" s="428" t="s">
        <v>1604</v>
      </c>
      <c r="CI166" s="428" t="s">
        <v>1604</v>
      </c>
      <c r="CJ166" s="428" t="s">
        <v>1594</v>
      </c>
      <c r="CK166" s="428" t="s">
        <v>1604</v>
      </c>
      <c r="CL166" s="428" t="s">
        <v>1595</v>
      </c>
      <c r="CM166" s="428" t="s">
        <v>1595</v>
      </c>
      <c r="CN166" s="76" t="s">
        <v>1609</v>
      </c>
      <c r="CO166" s="428" t="s">
        <v>1595</v>
      </c>
      <c r="CP166" s="428" t="s">
        <v>1595</v>
      </c>
      <c r="CQ166" s="428" t="s">
        <v>1594</v>
      </c>
      <c r="CR166" s="76" t="s">
        <v>1609</v>
      </c>
      <c r="CS166" s="428" t="s">
        <v>1594</v>
      </c>
      <c r="CT166" s="76" t="s">
        <v>1600</v>
      </c>
      <c r="CU166" s="428" t="s">
        <v>1595</v>
      </c>
      <c r="CV166" s="428" t="s">
        <v>1599</v>
      </c>
      <c r="CW166" s="428" t="s">
        <v>1595</v>
      </c>
      <c r="CX166" s="428" t="s">
        <v>1595</v>
      </c>
      <c r="CY166" s="428" t="s">
        <v>1595</v>
      </c>
      <c r="CZ166" s="428" t="s">
        <v>1595</v>
      </c>
      <c r="DA166" s="76" t="s">
        <v>1614</v>
      </c>
      <c r="DB166" s="76"/>
      <c r="DC166" s="76"/>
      <c r="DD166" s="76"/>
      <c r="DE166" s="76"/>
      <c r="DF166" s="76"/>
      <c r="DG166" s="76"/>
      <c r="DH166" s="76"/>
    </row>
    <row r="167" spans="11:112">
      <c r="L167" s="353" t="s">
        <v>824</v>
      </c>
    </row>
    <row r="168" spans="11:112">
      <c r="L168" s="57">
        <v>20190325</v>
      </c>
      <c r="M168" s="57" t="s">
        <v>823</v>
      </c>
      <c r="N168" s="57" t="s">
        <v>823</v>
      </c>
      <c r="O168" s="57" t="s">
        <v>823</v>
      </c>
      <c r="P168" s="57" t="s">
        <v>823</v>
      </c>
      <c r="Q168" s="57" t="s">
        <v>823</v>
      </c>
      <c r="R168" s="57" t="s">
        <v>823</v>
      </c>
      <c r="S168" s="57" t="s">
        <v>823</v>
      </c>
      <c r="T168" s="57" t="s">
        <v>823</v>
      </c>
      <c r="U168" s="57" t="s">
        <v>823</v>
      </c>
      <c r="V168" s="57" t="s">
        <v>823</v>
      </c>
      <c r="W168" s="57" t="s">
        <v>823</v>
      </c>
      <c r="X168" s="57" t="s">
        <v>823</v>
      </c>
      <c r="Y168" s="57" t="s">
        <v>823</v>
      </c>
      <c r="Z168" s="57" t="s">
        <v>823</v>
      </c>
      <c r="AA168" s="57" t="s">
        <v>823</v>
      </c>
      <c r="AB168" s="57" t="s">
        <v>823</v>
      </c>
      <c r="AC168" s="57" t="s">
        <v>823</v>
      </c>
      <c r="AD168" s="57" t="s">
        <v>823</v>
      </c>
      <c r="AE168" s="57" t="s">
        <v>823</v>
      </c>
      <c r="AF168" s="57" t="s">
        <v>823</v>
      </c>
      <c r="AG168" s="57" t="s">
        <v>823</v>
      </c>
      <c r="AH168" s="57" t="s">
        <v>823</v>
      </c>
      <c r="AI168" s="57" t="s">
        <v>823</v>
      </c>
      <c r="AJ168" s="57" t="s">
        <v>823</v>
      </c>
      <c r="AK168" s="57" t="s">
        <v>823</v>
      </c>
      <c r="AL168" s="57" t="s">
        <v>823</v>
      </c>
      <c r="AM168" s="57" t="s">
        <v>823</v>
      </c>
      <c r="AN168" s="57" t="s">
        <v>823</v>
      </c>
      <c r="AO168" s="57" t="s">
        <v>823</v>
      </c>
      <c r="AP168" s="57" t="s">
        <v>823</v>
      </c>
      <c r="AQ168" s="57" t="s">
        <v>823</v>
      </c>
      <c r="AR168" s="57" t="s">
        <v>823</v>
      </c>
      <c r="AS168" s="57" t="s">
        <v>823</v>
      </c>
      <c r="AT168" s="57" t="s">
        <v>823</v>
      </c>
      <c r="AU168" s="57" t="s">
        <v>823</v>
      </c>
      <c r="AV168" s="57" t="s">
        <v>823</v>
      </c>
      <c r="AW168" s="57" t="s">
        <v>823</v>
      </c>
      <c r="AX168" s="57" t="s">
        <v>823</v>
      </c>
      <c r="AY168" s="57" t="s">
        <v>823</v>
      </c>
      <c r="AZ168" s="57" t="s">
        <v>823</v>
      </c>
      <c r="BA168" s="57" t="s">
        <v>823</v>
      </c>
      <c r="BB168" s="57" t="s">
        <v>823</v>
      </c>
      <c r="BC168" s="57" t="s">
        <v>823</v>
      </c>
      <c r="BD168" s="57" t="s">
        <v>823</v>
      </c>
      <c r="BE168" s="57" t="s">
        <v>823</v>
      </c>
      <c r="BF168" s="57" t="s">
        <v>823</v>
      </c>
      <c r="BG168" s="57"/>
      <c r="BH168" s="57" t="s">
        <v>823</v>
      </c>
      <c r="BI168" s="57" t="s">
        <v>823</v>
      </c>
      <c r="BJ168" s="57" t="s">
        <v>823</v>
      </c>
      <c r="BK168" s="57" t="s">
        <v>823</v>
      </c>
      <c r="BL168" s="57" t="s">
        <v>823</v>
      </c>
      <c r="BM168" s="57" t="s">
        <v>823</v>
      </c>
      <c r="BN168" s="57" t="s">
        <v>823</v>
      </c>
      <c r="BO168" s="57" t="s">
        <v>823</v>
      </c>
      <c r="BP168" s="57" t="s">
        <v>823</v>
      </c>
      <c r="BQ168" s="57" t="s">
        <v>823</v>
      </c>
      <c r="BR168" s="57" t="s">
        <v>823</v>
      </c>
      <c r="BS168" s="57" t="s">
        <v>823</v>
      </c>
      <c r="BT168" s="57" t="s">
        <v>823</v>
      </c>
      <c r="BU168" s="57" t="s">
        <v>823</v>
      </c>
      <c r="BW168" s="57" t="s">
        <v>823</v>
      </c>
      <c r="BX168" s="57" t="s">
        <v>823</v>
      </c>
      <c r="BZ168" s="57" t="s">
        <v>823</v>
      </c>
      <c r="CA168" s="57" t="s">
        <v>823</v>
      </c>
      <c r="CE168" s="57" t="s">
        <v>823</v>
      </c>
      <c r="CF168" s="57" t="s">
        <v>823</v>
      </c>
      <c r="CG168" s="57" t="s">
        <v>823</v>
      </c>
      <c r="CH168" s="57" t="s">
        <v>823</v>
      </c>
      <c r="CI168" s="57" t="s">
        <v>823</v>
      </c>
      <c r="CJ168" s="57" t="s">
        <v>823</v>
      </c>
      <c r="CK168" s="57" t="s">
        <v>823</v>
      </c>
    </row>
    <row r="169" spans="11:112">
      <c r="L169" s="57">
        <v>20190401</v>
      </c>
      <c r="BL169" s="57" t="s">
        <v>953</v>
      </c>
      <c r="BM169" s="57" t="s">
        <v>953</v>
      </c>
    </row>
    <row r="170" spans="11:112">
      <c r="L170" s="57">
        <v>20190404</v>
      </c>
      <c r="M170" s="57" t="s">
        <v>954</v>
      </c>
      <c r="N170" s="57" t="s">
        <v>954</v>
      </c>
      <c r="O170" s="57" t="s">
        <v>954</v>
      </c>
      <c r="P170" s="57" t="s">
        <v>954</v>
      </c>
      <c r="Q170" s="57" t="s">
        <v>954</v>
      </c>
      <c r="R170" s="57" t="s">
        <v>954</v>
      </c>
      <c r="S170" s="57" t="s">
        <v>954</v>
      </c>
      <c r="T170" s="57" t="s">
        <v>954</v>
      </c>
      <c r="U170" s="57" t="s">
        <v>954</v>
      </c>
      <c r="V170" s="57" t="s">
        <v>954</v>
      </c>
      <c r="W170" s="57" t="s">
        <v>954</v>
      </c>
      <c r="X170" s="57" t="s">
        <v>954</v>
      </c>
      <c r="Y170" s="57" t="s">
        <v>954</v>
      </c>
      <c r="Z170" s="57" t="s">
        <v>954</v>
      </c>
      <c r="AA170" s="57" t="s">
        <v>954</v>
      </c>
      <c r="AB170" s="57" t="s">
        <v>954</v>
      </c>
      <c r="AC170" s="57" t="s">
        <v>954</v>
      </c>
      <c r="AD170" s="57" t="s">
        <v>954</v>
      </c>
      <c r="AE170" s="57" t="s">
        <v>954</v>
      </c>
      <c r="AF170" s="57" t="s">
        <v>954</v>
      </c>
      <c r="AG170" s="57" t="s">
        <v>954</v>
      </c>
      <c r="AH170" s="57" t="s">
        <v>954</v>
      </c>
      <c r="AI170" s="57" t="s">
        <v>954</v>
      </c>
      <c r="AJ170" s="57" t="s">
        <v>954</v>
      </c>
      <c r="AK170" s="57" t="s">
        <v>954</v>
      </c>
      <c r="AL170" s="57" t="s">
        <v>954</v>
      </c>
      <c r="AM170" s="57" t="s">
        <v>954</v>
      </c>
      <c r="AN170" s="57" t="s">
        <v>954</v>
      </c>
      <c r="AO170" s="57" t="s">
        <v>954</v>
      </c>
      <c r="AP170" s="57" t="s">
        <v>954</v>
      </c>
      <c r="AQ170" s="57" t="s">
        <v>954</v>
      </c>
      <c r="AR170" s="57" t="s">
        <v>954</v>
      </c>
      <c r="AS170" s="57" t="s">
        <v>954</v>
      </c>
      <c r="AT170" s="57" t="s">
        <v>954</v>
      </c>
      <c r="AU170" s="57" t="s">
        <v>954</v>
      </c>
      <c r="AV170" s="57" t="s">
        <v>954</v>
      </c>
      <c r="AW170" s="57" t="s">
        <v>954</v>
      </c>
      <c r="AX170" s="57" t="s">
        <v>954</v>
      </c>
      <c r="AY170" s="57" t="s">
        <v>954</v>
      </c>
      <c r="AZ170" s="57" t="s">
        <v>954</v>
      </c>
      <c r="BA170" s="57" t="s">
        <v>954</v>
      </c>
      <c r="BB170" s="57" t="s">
        <v>954</v>
      </c>
      <c r="BC170" s="57" t="s">
        <v>954</v>
      </c>
      <c r="BD170" s="57" t="s">
        <v>954</v>
      </c>
      <c r="BE170" s="57" t="s">
        <v>954</v>
      </c>
      <c r="BF170" s="57" t="s">
        <v>954</v>
      </c>
      <c r="BG170" s="57" t="s">
        <v>954</v>
      </c>
      <c r="BH170" s="57" t="s">
        <v>954</v>
      </c>
      <c r="BI170" s="57" t="s">
        <v>954</v>
      </c>
      <c r="BJ170" s="57" t="s">
        <v>954</v>
      </c>
      <c r="BK170" s="57" t="s">
        <v>954</v>
      </c>
      <c r="BL170" s="57" t="s">
        <v>954</v>
      </c>
      <c r="BM170" s="57" t="s">
        <v>954</v>
      </c>
      <c r="BN170" s="57" t="s">
        <v>954</v>
      </c>
      <c r="BO170" s="57" t="s">
        <v>954</v>
      </c>
      <c r="BP170" s="57" t="s">
        <v>954</v>
      </c>
      <c r="BQ170" s="57" t="s">
        <v>954</v>
      </c>
      <c r="BR170" s="57" t="s">
        <v>954</v>
      </c>
      <c r="BS170" s="57" t="s">
        <v>954</v>
      </c>
      <c r="BT170" s="57" t="s">
        <v>954</v>
      </c>
      <c r="BU170" s="57" t="s">
        <v>954</v>
      </c>
      <c r="BV170" s="57" t="s">
        <v>954</v>
      </c>
      <c r="BW170" s="57" t="s">
        <v>954</v>
      </c>
      <c r="BX170" s="57" t="s">
        <v>954</v>
      </c>
      <c r="BY170" s="57" t="s">
        <v>954</v>
      </c>
      <c r="BZ170" s="57" t="s">
        <v>954</v>
      </c>
      <c r="CA170" s="57" t="s">
        <v>954</v>
      </c>
      <c r="CB170" s="57" t="s">
        <v>954</v>
      </c>
      <c r="CC170" s="57" t="s">
        <v>954</v>
      </c>
      <c r="CD170" s="57" t="s">
        <v>954</v>
      </c>
      <c r="CE170" s="57" t="s">
        <v>954</v>
      </c>
      <c r="CF170" s="57" t="s">
        <v>954</v>
      </c>
      <c r="CG170" s="57" t="s">
        <v>954</v>
      </c>
      <c r="CH170" s="57" t="s">
        <v>954</v>
      </c>
      <c r="CI170" s="57" t="s">
        <v>954</v>
      </c>
      <c r="CJ170" s="57" t="s">
        <v>954</v>
      </c>
      <c r="CK170" s="57" t="s">
        <v>954</v>
      </c>
    </row>
    <row r="171" spans="11:112">
      <c r="L171" s="57">
        <v>20190404</v>
      </c>
      <c r="BE171" s="57" t="s">
        <v>959</v>
      </c>
    </row>
    <row r="172" spans="11:112">
      <c r="L172" s="57">
        <v>20190405</v>
      </c>
      <c r="CI172" s="57" t="s">
        <v>961</v>
      </c>
    </row>
    <row r="173" spans="11:112">
      <c r="L173" s="57">
        <v>20190405</v>
      </c>
      <c r="CA173" s="57" t="s">
        <v>963</v>
      </c>
    </row>
    <row r="174" spans="11:112">
      <c r="L174" s="57">
        <v>20190411</v>
      </c>
      <c r="Y174" s="57" t="s">
        <v>968</v>
      </c>
      <c r="Z174" s="57" t="s">
        <v>968</v>
      </c>
      <c r="AA174" s="57" t="s">
        <v>968</v>
      </c>
      <c r="AB174" s="57" t="s">
        <v>968</v>
      </c>
      <c r="AC174" s="57" t="s">
        <v>968</v>
      </c>
      <c r="CF174" s="57" t="s">
        <v>968</v>
      </c>
    </row>
    <row r="175" spans="11:112">
      <c r="L175" s="57">
        <v>20190415</v>
      </c>
      <c r="N175" s="57" t="s">
        <v>983</v>
      </c>
    </row>
    <row r="176" spans="11:112">
      <c r="L176" s="57">
        <v>20190524</v>
      </c>
      <c r="AV176" s="57" t="s">
        <v>1175</v>
      </c>
    </row>
    <row r="177" spans="12:91">
      <c r="L177" s="57">
        <v>20190527</v>
      </c>
      <c r="AH177" s="57" t="s">
        <v>1172</v>
      </c>
      <c r="BT177" s="57" t="s">
        <v>1171</v>
      </c>
    </row>
    <row r="178" spans="12:91">
      <c r="L178" s="57">
        <v>20190531</v>
      </c>
      <c r="BN178" s="57" t="s">
        <v>1176</v>
      </c>
      <c r="BO178" s="57" t="s">
        <v>1176</v>
      </c>
      <c r="BP178" s="57" t="s">
        <v>1176</v>
      </c>
      <c r="BQ178" s="57" t="s">
        <v>1176</v>
      </c>
      <c r="BR178" s="57" t="s">
        <v>1176</v>
      </c>
      <c r="BS178" s="57" t="s">
        <v>1176</v>
      </c>
      <c r="BT178" s="57" t="s">
        <v>1176</v>
      </c>
    </row>
    <row r="179" spans="12:91">
      <c r="L179" s="57">
        <v>20190603</v>
      </c>
      <c r="BH179" s="57" t="s">
        <v>1177</v>
      </c>
      <c r="BI179" s="57" t="s">
        <v>1177</v>
      </c>
      <c r="BJ179" s="57" t="s">
        <v>1177</v>
      </c>
    </row>
    <row r="180" spans="12:91">
      <c r="L180" s="57">
        <v>20190611</v>
      </c>
      <c r="R180" s="57" t="s">
        <v>1178</v>
      </c>
      <c r="S180" s="57" t="s">
        <v>1178</v>
      </c>
    </row>
    <row r="181" spans="12:91">
      <c r="L181" s="57">
        <v>20190627</v>
      </c>
      <c r="M181" s="57" t="s">
        <v>1183</v>
      </c>
      <c r="N181" s="57" t="s">
        <v>1183</v>
      </c>
      <c r="O181" s="57" t="s">
        <v>1183</v>
      </c>
      <c r="AY181" s="57" t="s">
        <v>1185</v>
      </c>
      <c r="AZ181" s="57" t="s">
        <v>1185</v>
      </c>
      <c r="BA181" s="57" t="s">
        <v>1183</v>
      </c>
      <c r="BB181" s="57" t="s">
        <v>1187</v>
      </c>
      <c r="BC181" s="57" t="s">
        <v>1185</v>
      </c>
      <c r="BD181" s="57" t="s">
        <v>1183</v>
      </c>
    </row>
    <row r="182" spans="12:91">
      <c r="L182" s="57">
        <v>20190702</v>
      </c>
      <c r="M182" s="57" t="s">
        <v>1189</v>
      </c>
      <c r="N182" s="57" t="s">
        <v>1189</v>
      </c>
      <c r="O182" s="57" t="s">
        <v>1189</v>
      </c>
      <c r="AY182" s="57" t="s">
        <v>1189</v>
      </c>
      <c r="AZ182" s="57" t="s">
        <v>1189</v>
      </c>
      <c r="BA182" s="57" t="s">
        <v>1189</v>
      </c>
      <c r="BB182" s="57" t="s">
        <v>1189</v>
      </c>
      <c r="BC182" s="57" t="s">
        <v>1189</v>
      </c>
      <c r="BD182" s="57" t="s">
        <v>1189</v>
      </c>
    </row>
    <row r="183" spans="12:91">
      <c r="L183" s="57">
        <v>20190705</v>
      </c>
      <c r="AE183" s="57" t="s">
        <v>1197</v>
      </c>
      <c r="AI183" s="57" t="s">
        <v>1191</v>
      </c>
      <c r="AR183" s="57" t="s">
        <v>1192</v>
      </c>
      <c r="AT183" s="57" t="s">
        <v>1219</v>
      </c>
    </row>
    <row r="184" spans="12:91">
      <c r="L184" s="57">
        <v>20190716</v>
      </c>
      <c r="AG184" s="57" t="s">
        <v>1216</v>
      </c>
      <c r="AH184" s="57" t="s">
        <v>1218</v>
      </c>
    </row>
    <row r="185" spans="12:91">
      <c r="L185" s="57">
        <v>20190717</v>
      </c>
      <c r="X185" s="57" t="s">
        <v>1226</v>
      </c>
      <c r="CG185" s="57" t="s">
        <v>1225</v>
      </c>
    </row>
    <row r="186" spans="12:91">
      <c r="L186" s="57">
        <v>20190717</v>
      </c>
      <c r="M186" s="57" t="s">
        <v>1224</v>
      </c>
      <c r="N186" s="57" t="s">
        <v>1224</v>
      </c>
      <c r="O186" s="57" t="s">
        <v>1224</v>
      </c>
      <c r="P186" s="57" t="s">
        <v>1224</v>
      </c>
      <c r="Q186" s="57" t="s">
        <v>1224</v>
      </c>
      <c r="R186" s="57" t="s">
        <v>1224</v>
      </c>
      <c r="S186" s="57" t="s">
        <v>1224</v>
      </c>
      <c r="T186" s="57" t="s">
        <v>1224</v>
      </c>
      <c r="U186" s="57" t="s">
        <v>1224</v>
      </c>
      <c r="V186" s="57" t="s">
        <v>1224</v>
      </c>
      <c r="W186" s="57" t="s">
        <v>1224</v>
      </c>
      <c r="X186" s="57" t="s">
        <v>1224</v>
      </c>
      <c r="Y186" s="57" t="s">
        <v>1224</v>
      </c>
      <c r="Z186" s="57" t="s">
        <v>1224</v>
      </c>
      <c r="AA186" s="57" t="s">
        <v>1224</v>
      </c>
      <c r="AB186" s="57" t="s">
        <v>1224</v>
      </c>
      <c r="AC186" s="57" t="s">
        <v>1224</v>
      </c>
      <c r="AD186" s="57" t="s">
        <v>1224</v>
      </c>
      <c r="AE186" s="57" t="s">
        <v>1224</v>
      </c>
      <c r="AF186" s="57" t="s">
        <v>1224</v>
      </c>
      <c r="AG186" s="57" t="s">
        <v>1224</v>
      </c>
      <c r="AH186" s="57" t="s">
        <v>1224</v>
      </c>
      <c r="AI186" s="57" t="s">
        <v>1224</v>
      </c>
      <c r="AJ186" s="57" t="s">
        <v>1224</v>
      </c>
      <c r="AK186" s="57" t="s">
        <v>1224</v>
      </c>
      <c r="AL186" s="57" t="s">
        <v>1224</v>
      </c>
      <c r="AM186" s="57" t="s">
        <v>1224</v>
      </c>
      <c r="AN186" s="57" t="s">
        <v>1224</v>
      </c>
      <c r="AO186" s="57" t="s">
        <v>1224</v>
      </c>
      <c r="AP186" s="57" t="s">
        <v>1224</v>
      </c>
      <c r="AQ186" s="57" t="s">
        <v>1224</v>
      </c>
      <c r="AR186" s="57" t="s">
        <v>1224</v>
      </c>
      <c r="AS186" s="57" t="s">
        <v>1224</v>
      </c>
      <c r="AT186" s="57" t="s">
        <v>1224</v>
      </c>
      <c r="AU186" s="57" t="s">
        <v>1224</v>
      </c>
      <c r="AV186" s="57" t="s">
        <v>1224</v>
      </c>
      <c r="AW186" s="57" t="s">
        <v>1224</v>
      </c>
      <c r="AX186" s="57" t="s">
        <v>1224</v>
      </c>
      <c r="AY186" s="57" t="s">
        <v>1224</v>
      </c>
      <c r="AZ186" s="57" t="s">
        <v>1224</v>
      </c>
      <c r="BA186" s="57" t="s">
        <v>1224</v>
      </c>
      <c r="BB186" s="57" t="s">
        <v>1224</v>
      </c>
      <c r="BC186" s="57" t="s">
        <v>1224</v>
      </c>
      <c r="BD186" s="57" t="s">
        <v>1224</v>
      </c>
      <c r="BE186" s="57" t="s">
        <v>1224</v>
      </c>
      <c r="BF186" s="57" t="s">
        <v>1224</v>
      </c>
      <c r="BG186" s="57" t="s">
        <v>1224</v>
      </c>
      <c r="BH186" s="57" t="s">
        <v>1224</v>
      </c>
      <c r="BI186" s="57" t="s">
        <v>1224</v>
      </c>
      <c r="BJ186" s="57" t="s">
        <v>1224</v>
      </c>
      <c r="BK186" s="57" t="s">
        <v>1224</v>
      </c>
      <c r="BL186" s="57" t="s">
        <v>1224</v>
      </c>
      <c r="BM186" s="57" t="s">
        <v>1224</v>
      </c>
      <c r="BN186" s="57" t="s">
        <v>1224</v>
      </c>
      <c r="BO186" s="57" t="s">
        <v>1224</v>
      </c>
      <c r="BP186" s="57" t="s">
        <v>1224</v>
      </c>
      <c r="BQ186" s="57" t="s">
        <v>1224</v>
      </c>
      <c r="BR186" s="57" t="s">
        <v>1224</v>
      </c>
      <c r="BS186" s="57" t="s">
        <v>1224</v>
      </c>
      <c r="BT186" s="57" t="s">
        <v>1224</v>
      </c>
      <c r="BU186" s="57" t="s">
        <v>1224</v>
      </c>
      <c r="BV186" s="57" t="s">
        <v>1224</v>
      </c>
      <c r="BW186" s="57" t="s">
        <v>1224</v>
      </c>
      <c r="BX186" s="57" t="s">
        <v>1224</v>
      </c>
      <c r="BY186" s="57" t="s">
        <v>1224</v>
      </c>
      <c r="BZ186" s="57" t="s">
        <v>1224</v>
      </c>
      <c r="CA186" s="57" t="s">
        <v>1224</v>
      </c>
      <c r="CB186" s="57" t="s">
        <v>1224</v>
      </c>
      <c r="CC186" s="57" t="s">
        <v>1224</v>
      </c>
      <c r="CD186" s="57" t="s">
        <v>1224</v>
      </c>
      <c r="CE186" s="57" t="s">
        <v>1224</v>
      </c>
      <c r="CF186" s="57" t="s">
        <v>1224</v>
      </c>
      <c r="CG186" s="57" t="s">
        <v>1224</v>
      </c>
      <c r="CH186" s="57" t="s">
        <v>1224</v>
      </c>
      <c r="CI186" s="57" t="s">
        <v>1224</v>
      </c>
      <c r="CJ186" s="57" t="s">
        <v>1224</v>
      </c>
      <c r="CK186" s="57" t="s">
        <v>1224</v>
      </c>
      <c r="CL186" s="57" t="s">
        <v>1224</v>
      </c>
      <c r="CM186" s="57" t="s">
        <v>1224</v>
      </c>
    </row>
    <row r="187" spans="12:91">
      <c r="L187" s="57">
        <v>20190723</v>
      </c>
      <c r="W187" s="57" t="s">
        <v>1227</v>
      </c>
      <c r="AB187" s="57" t="s">
        <v>1230</v>
      </c>
      <c r="AY187" s="57" t="s">
        <v>1228</v>
      </c>
      <c r="AZ187" s="57" t="s">
        <v>1228</v>
      </c>
      <c r="BA187" s="57" t="s">
        <v>1228</v>
      </c>
      <c r="BB187" s="57" t="s">
        <v>1228</v>
      </c>
      <c r="BC187" s="57" t="s">
        <v>1228</v>
      </c>
      <c r="BK187" s="57" t="s">
        <v>1227</v>
      </c>
    </row>
    <row r="188" spans="12:91">
      <c r="L188" s="57">
        <v>20190807</v>
      </c>
      <c r="V188" s="57" t="s">
        <v>1234</v>
      </c>
      <c r="AS188" s="57" t="s">
        <v>1236</v>
      </c>
      <c r="AV188" s="57" t="s">
        <v>1236</v>
      </c>
      <c r="BF188" s="59" t="s">
        <v>1239</v>
      </c>
      <c r="BN188" s="57" t="s">
        <v>1236</v>
      </c>
      <c r="BO188" s="57" t="s">
        <v>1236</v>
      </c>
      <c r="BP188" s="57" t="s">
        <v>1236</v>
      </c>
      <c r="BQ188" s="57" t="s">
        <v>1236</v>
      </c>
      <c r="BR188" s="57" t="s">
        <v>1236</v>
      </c>
      <c r="BS188" s="57" t="s">
        <v>1236</v>
      </c>
      <c r="BT188" s="57" t="s">
        <v>1236</v>
      </c>
      <c r="BX188" s="57" t="s">
        <v>1238</v>
      </c>
    </row>
    <row r="189" spans="12:91">
      <c r="L189" s="57">
        <v>20190828</v>
      </c>
      <c r="R189" s="57" t="s">
        <v>1250</v>
      </c>
      <c r="S189" s="57" t="s">
        <v>1250</v>
      </c>
      <c r="AI189" s="57" t="s">
        <v>1247</v>
      </c>
      <c r="AK189" s="57" t="s">
        <v>1252</v>
      </c>
      <c r="AL189" s="57" t="s">
        <v>1252</v>
      </c>
      <c r="AM189" s="57" t="s">
        <v>1252</v>
      </c>
    </row>
    <row r="190" spans="12:91">
      <c r="L190" s="57">
        <v>20190830</v>
      </c>
      <c r="BE190" s="57" t="s">
        <v>1254</v>
      </c>
      <c r="BF190" s="57" t="s">
        <v>1254</v>
      </c>
      <c r="CH190" s="57" t="s">
        <v>1254</v>
      </c>
      <c r="CI190" s="57" t="s">
        <v>1254</v>
      </c>
      <c r="CK190" s="57" t="s">
        <v>1254</v>
      </c>
    </row>
    <row r="191" spans="12:91">
      <c r="L191" s="57">
        <v>20190903</v>
      </c>
      <c r="AT191" s="57" t="s">
        <v>1255</v>
      </c>
    </row>
    <row r="192" spans="12:91">
      <c r="L192" s="57">
        <v>20190909</v>
      </c>
      <c r="BF192" s="59" t="s">
        <v>1257</v>
      </c>
      <c r="BZ192" s="57" t="s">
        <v>1258</v>
      </c>
      <c r="CI192" s="57" t="s">
        <v>1266</v>
      </c>
      <c r="CJ192" s="57" t="s">
        <v>1259</v>
      </c>
    </row>
    <row r="193" spans="12:96">
      <c r="L193" s="57">
        <v>20191002</v>
      </c>
      <c r="CA193" s="57" t="s">
        <v>1285</v>
      </c>
      <c r="CN193" s="57" t="s">
        <v>1286</v>
      </c>
    </row>
    <row r="194" spans="12:96">
      <c r="L194" s="57">
        <v>20191004</v>
      </c>
      <c r="AZ194" s="57" t="s">
        <v>1294</v>
      </c>
      <c r="BB194" s="57" t="s">
        <v>1294</v>
      </c>
      <c r="BC194" s="57" t="s">
        <v>1294</v>
      </c>
    </row>
    <row r="195" spans="12:96">
      <c r="L195" s="57">
        <v>20191015</v>
      </c>
      <c r="BR195" s="57" t="s">
        <v>1296</v>
      </c>
    </row>
    <row r="196" spans="12:96">
      <c r="L196" s="57">
        <v>20191023</v>
      </c>
      <c r="BF196" s="59" t="s">
        <v>1300</v>
      </c>
    </row>
    <row r="197" spans="12:96">
      <c r="L197" s="57">
        <v>20191030</v>
      </c>
      <c r="AK197" s="57" t="s">
        <v>1305</v>
      </c>
      <c r="AL197" s="57" t="s">
        <v>1305</v>
      </c>
      <c r="AM197" s="57" t="s">
        <v>1305</v>
      </c>
      <c r="AP197" s="57" t="s">
        <v>1301</v>
      </c>
      <c r="AU197" s="57" t="s">
        <v>1306</v>
      </c>
    </row>
    <row r="198" spans="12:96">
      <c r="L198" s="57">
        <v>20191021</v>
      </c>
      <c r="AM198" s="57" t="s">
        <v>1302</v>
      </c>
      <c r="AN198" s="57" t="s">
        <v>1303</v>
      </c>
    </row>
    <row r="199" spans="12:96">
      <c r="L199" s="57">
        <v>20191106</v>
      </c>
      <c r="M199" s="57" t="s">
        <v>1309</v>
      </c>
      <c r="N199" s="57" t="s">
        <v>1309</v>
      </c>
      <c r="O199" s="57" t="s">
        <v>1309</v>
      </c>
      <c r="P199" s="57" t="s">
        <v>1309</v>
      </c>
      <c r="Q199" s="57" t="s">
        <v>1309</v>
      </c>
      <c r="R199" s="57" t="s">
        <v>1309</v>
      </c>
      <c r="S199" s="57" t="s">
        <v>1309</v>
      </c>
      <c r="T199" s="57" t="s">
        <v>1309</v>
      </c>
      <c r="U199" s="57" t="s">
        <v>1309</v>
      </c>
      <c r="V199" s="57" t="s">
        <v>1309</v>
      </c>
      <c r="W199" s="57" t="s">
        <v>1309</v>
      </c>
      <c r="X199" s="57" t="s">
        <v>1309</v>
      </c>
      <c r="Y199" s="57" t="s">
        <v>1309</v>
      </c>
      <c r="Z199" s="57" t="s">
        <v>1309</v>
      </c>
      <c r="AA199" s="57" t="s">
        <v>1309</v>
      </c>
      <c r="AB199" s="57" t="s">
        <v>1309</v>
      </c>
      <c r="AC199" s="57" t="s">
        <v>1309</v>
      </c>
      <c r="AD199" s="57" t="s">
        <v>1309</v>
      </c>
      <c r="AE199" s="57" t="s">
        <v>1309</v>
      </c>
      <c r="AG199" s="57" t="s">
        <v>1309</v>
      </c>
      <c r="AH199" s="57" t="s">
        <v>1309</v>
      </c>
      <c r="AI199" s="57" t="s">
        <v>1309</v>
      </c>
      <c r="AJ199" s="57" t="s">
        <v>1309</v>
      </c>
      <c r="AK199" s="57" t="s">
        <v>1309</v>
      </c>
      <c r="AL199" s="57" t="s">
        <v>1309</v>
      </c>
      <c r="AM199" s="57" t="s">
        <v>1309</v>
      </c>
      <c r="AN199" s="57" t="s">
        <v>1309</v>
      </c>
      <c r="AO199" s="57" t="s">
        <v>1309</v>
      </c>
      <c r="AP199" s="57" t="s">
        <v>1309</v>
      </c>
      <c r="AQ199" s="57" t="s">
        <v>1309</v>
      </c>
      <c r="AR199" s="57" t="s">
        <v>1309</v>
      </c>
      <c r="AS199" s="57" t="s">
        <v>1309</v>
      </c>
      <c r="AT199" s="57" t="s">
        <v>1309</v>
      </c>
      <c r="AU199" s="57" t="s">
        <v>1309</v>
      </c>
      <c r="AV199" s="57" t="s">
        <v>1309</v>
      </c>
      <c r="AW199" s="57" t="s">
        <v>1309</v>
      </c>
      <c r="AX199" s="57" t="s">
        <v>1309</v>
      </c>
      <c r="AY199" s="57" t="s">
        <v>1309</v>
      </c>
      <c r="AZ199" s="57" t="s">
        <v>1309</v>
      </c>
      <c r="BA199" s="57" t="s">
        <v>1309</v>
      </c>
      <c r="BB199" s="57" t="s">
        <v>1309</v>
      </c>
      <c r="BC199" s="57" t="s">
        <v>1309</v>
      </c>
      <c r="BD199" s="57" t="s">
        <v>1309</v>
      </c>
      <c r="BE199" s="57" t="s">
        <v>1309</v>
      </c>
      <c r="BF199" s="57" t="s">
        <v>1309</v>
      </c>
      <c r="BG199" s="57" t="s">
        <v>1309</v>
      </c>
      <c r="BH199" s="57" t="s">
        <v>1309</v>
      </c>
      <c r="BI199" s="57" t="s">
        <v>1309</v>
      </c>
      <c r="BJ199" s="57" t="s">
        <v>1309</v>
      </c>
      <c r="BK199" s="57" t="s">
        <v>1309</v>
      </c>
      <c r="BL199" s="57" t="s">
        <v>1309</v>
      </c>
      <c r="BM199" s="57" t="s">
        <v>1309</v>
      </c>
      <c r="BN199" s="57" t="s">
        <v>1309</v>
      </c>
      <c r="BO199" s="57" t="s">
        <v>1309</v>
      </c>
      <c r="BP199" s="57" t="s">
        <v>1309</v>
      </c>
      <c r="BQ199" s="57" t="s">
        <v>1309</v>
      </c>
      <c r="BR199" s="57" t="s">
        <v>1309</v>
      </c>
      <c r="BS199" s="57" t="s">
        <v>1309</v>
      </c>
      <c r="BT199" s="57" t="s">
        <v>1309</v>
      </c>
      <c r="BU199" s="57" t="s">
        <v>1309</v>
      </c>
      <c r="BV199" s="57" t="s">
        <v>1309</v>
      </c>
      <c r="BW199" s="57" t="s">
        <v>1309</v>
      </c>
      <c r="BX199" s="57" t="s">
        <v>1309</v>
      </c>
      <c r="BY199" s="57" t="s">
        <v>1309</v>
      </c>
      <c r="BZ199" s="57" t="s">
        <v>1309</v>
      </c>
      <c r="CA199" s="57" t="s">
        <v>1309</v>
      </c>
      <c r="CB199" s="57" t="s">
        <v>1309</v>
      </c>
      <c r="CE199" s="57" t="s">
        <v>1309</v>
      </c>
      <c r="CF199" s="57" t="s">
        <v>1309</v>
      </c>
      <c r="CG199" s="57" t="s">
        <v>1309</v>
      </c>
      <c r="CH199" s="57" t="s">
        <v>1309</v>
      </c>
      <c r="CI199" s="57" t="s">
        <v>1309</v>
      </c>
      <c r="CJ199" s="57" t="s">
        <v>1309</v>
      </c>
      <c r="CK199" s="57" t="s">
        <v>1309</v>
      </c>
      <c r="CL199" s="57" t="s">
        <v>1309</v>
      </c>
      <c r="CM199" s="57" t="s">
        <v>1309</v>
      </c>
      <c r="CN199" s="57" t="s">
        <v>1309</v>
      </c>
      <c r="CO199" s="57" t="s">
        <v>1309</v>
      </c>
    </row>
    <row r="200" spans="12:96">
      <c r="L200" s="57">
        <v>20191106</v>
      </c>
      <c r="U200" s="57" t="s">
        <v>1310</v>
      </c>
      <c r="V200" s="57" t="s">
        <v>1310</v>
      </c>
      <c r="W200" s="57" t="s">
        <v>1310</v>
      </c>
      <c r="X200" s="57" t="s">
        <v>1310</v>
      </c>
      <c r="Y200" s="57" t="s">
        <v>1310</v>
      </c>
      <c r="Z200" s="57" t="s">
        <v>1310</v>
      </c>
      <c r="AA200" s="57" t="s">
        <v>1310</v>
      </c>
      <c r="AB200" s="57" t="s">
        <v>1310</v>
      </c>
      <c r="AC200" s="57" t="s">
        <v>1310</v>
      </c>
      <c r="AD200" s="57" t="s">
        <v>1310</v>
      </c>
      <c r="AE200" s="57" t="s">
        <v>1310</v>
      </c>
      <c r="BE200" s="57" t="s">
        <v>1310</v>
      </c>
      <c r="BF200" s="57" t="s">
        <v>1310</v>
      </c>
      <c r="BG200" s="57" t="s">
        <v>1310</v>
      </c>
      <c r="BH200" s="57" t="s">
        <v>1310</v>
      </c>
      <c r="BI200" s="57" t="s">
        <v>1310</v>
      </c>
      <c r="BJ200" s="57" t="s">
        <v>1310</v>
      </c>
      <c r="BK200" s="57" t="s">
        <v>1310</v>
      </c>
      <c r="BL200" s="57" t="s">
        <v>1310</v>
      </c>
      <c r="BM200" s="57" t="s">
        <v>1310</v>
      </c>
      <c r="BN200" s="57" t="s">
        <v>1310</v>
      </c>
      <c r="BO200" s="57" t="s">
        <v>1310</v>
      </c>
      <c r="BP200" s="57" t="s">
        <v>1310</v>
      </c>
      <c r="BQ200" s="57" t="s">
        <v>1310</v>
      </c>
      <c r="BR200" s="57" t="s">
        <v>1310</v>
      </c>
      <c r="BS200" s="57" t="s">
        <v>1310</v>
      </c>
      <c r="BT200" s="57" t="s">
        <v>1310</v>
      </c>
      <c r="BU200" s="57" t="s">
        <v>1310</v>
      </c>
      <c r="BV200" s="57" t="s">
        <v>1310</v>
      </c>
      <c r="BX200" s="57" t="s">
        <v>1310</v>
      </c>
      <c r="BY200" s="57" t="s">
        <v>1310</v>
      </c>
      <c r="BZ200" s="57" t="s">
        <v>1310</v>
      </c>
      <c r="CA200" s="57" t="s">
        <v>1310</v>
      </c>
      <c r="CB200" s="57" t="s">
        <v>1310</v>
      </c>
      <c r="CE200" s="57" t="s">
        <v>1310</v>
      </c>
      <c r="CF200" s="57" t="s">
        <v>1310</v>
      </c>
      <c r="CG200" s="57" t="s">
        <v>1310</v>
      </c>
      <c r="CH200" s="57" t="s">
        <v>1310</v>
      </c>
      <c r="CI200" s="57" t="s">
        <v>1310</v>
      </c>
      <c r="CJ200" s="57" t="s">
        <v>1310</v>
      </c>
      <c r="CK200" s="57" t="s">
        <v>1310</v>
      </c>
      <c r="CL200" s="57" t="s">
        <v>1310</v>
      </c>
      <c r="CM200" s="57" t="s">
        <v>1310</v>
      </c>
      <c r="CN200" s="57" t="s">
        <v>1310</v>
      </c>
      <c r="CO200" s="57" t="s">
        <v>1310</v>
      </c>
    </row>
    <row r="201" spans="12:96">
      <c r="L201" s="57">
        <v>20191107</v>
      </c>
      <c r="CN201" s="57" t="s">
        <v>1314</v>
      </c>
    </row>
    <row r="202" spans="12:96">
      <c r="L202" s="57">
        <v>20191113</v>
      </c>
      <c r="M202" s="57" t="s">
        <v>1316</v>
      </c>
    </row>
    <row r="203" spans="12:96">
      <c r="L203" s="57">
        <v>20191119</v>
      </c>
      <c r="CP203" s="57" t="s">
        <v>1320</v>
      </c>
    </row>
    <row r="204" spans="12:96">
      <c r="L204" s="275">
        <v>20191128</v>
      </c>
      <c r="AS204" s="57" t="s">
        <v>1334</v>
      </c>
      <c r="AT204" s="57" t="s">
        <v>1334</v>
      </c>
      <c r="AU204" s="57" t="s">
        <v>1334</v>
      </c>
      <c r="AV204" s="57" t="s">
        <v>1334</v>
      </c>
      <c r="AW204" s="57" t="s">
        <v>1334</v>
      </c>
    </row>
    <row r="205" spans="12:96">
      <c r="L205" s="57">
        <v>20191211</v>
      </c>
      <c r="BJ205" s="57" t="s">
        <v>1338</v>
      </c>
    </row>
    <row r="206" spans="12:96">
      <c r="L206" s="57">
        <v>20191211</v>
      </c>
      <c r="BH206" s="57" t="s">
        <v>1339</v>
      </c>
      <c r="BI206" s="57" t="s">
        <v>1339</v>
      </c>
      <c r="BJ206" s="57" t="s">
        <v>1339</v>
      </c>
    </row>
    <row r="207" spans="12:96">
      <c r="L207" s="57">
        <v>20200115</v>
      </c>
      <c r="CR207" s="57" t="s">
        <v>1343</v>
      </c>
    </row>
    <row r="208" spans="12:96">
      <c r="L208" s="57">
        <v>20200121</v>
      </c>
      <c r="Z208" s="57" t="s">
        <v>1356</v>
      </c>
      <c r="AA208" s="57" t="s">
        <v>1356</v>
      </c>
      <c r="AS208" s="57" t="s">
        <v>1347</v>
      </c>
      <c r="AT208" s="57" t="s">
        <v>1357</v>
      </c>
      <c r="AU208" s="57" t="s">
        <v>1357</v>
      </c>
      <c r="AW208" s="57" t="s">
        <v>1345</v>
      </c>
      <c r="AX208" s="57" t="s">
        <v>1346</v>
      </c>
      <c r="BU208" s="57" t="s">
        <v>1353</v>
      </c>
      <c r="BV208" s="57" t="s">
        <v>1357</v>
      </c>
      <c r="BZ208" s="57" t="s">
        <v>1357</v>
      </c>
      <c r="CA208" s="57" t="s">
        <v>1357</v>
      </c>
      <c r="CN208" s="57" t="s">
        <v>1357</v>
      </c>
    </row>
    <row r="209" spans="12:98">
      <c r="L209" s="57">
        <v>20200128</v>
      </c>
      <c r="CS209" s="57" t="s">
        <v>1359</v>
      </c>
    </row>
    <row r="210" spans="12:98">
      <c r="L210" s="57">
        <v>20200213</v>
      </c>
      <c r="M210" s="57" t="s">
        <v>1368</v>
      </c>
      <c r="N210" s="57" t="s">
        <v>1368</v>
      </c>
      <c r="O210" s="57" t="s">
        <v>1368</v>
      </c>
      <c r="R210" s="57" t="s">
        <v>1361</v>
      </c>
      <c r="S210" s="57" t="s">
        <v>1361</v>
      </c>
      <c r="AQ210" s="57" t="s">
        <v>1365</v>
      </c>
      <c r="AT210" s="57" t="s">
        <v>1363</v>
      </c>
      <c r="CN210" s="57" t="s">
        <v>1370</v>
      </c>
    </row>
    <row r="211" spans="12:98">
      <c r="L211" s="57">
        <v>20200217</v>
      </c>
      <c r="BH211" s="57" t="s">
        <v>1373</v>
      </c>
      <c r="BI211" s="57" t="s">
        <v>1373</v>
      </c>
    </row>
    <row r="212" spans="12:98">
      <c r="L212" s="57">
        <v>20200306</v>
      </c>
      <c r="AL212" s="57" t="s">
        <v>1379</v>
      </c>
      <c r="AM212" s="57" t="s">
        <v>1379</v>
      </c>
      <c r="BZ212" s="57" t="s">
        <v>1376</v>
      </c>
    </row>
    <row r="213" spans="12:98">
      <c r="L213" s="57">
        <v>20200417</v>
      </c>
      <c r="M213" s="57" t="s">
        <v>1382</v>
      </c>
    </row>
    <row r="214" spans="12:98">
      <c r="L214" s="57">
        <v>20200420</v>
      </c>
      <c r="BZ214" s="57" t="s">
        <v>1387</v>
      </c>
      <c r="CA214" s="57" t="s">
        <v>1387</v>
      </c>
      <c r="CO214" s="57" t="s">
        <v>1385</v>
      </c>
      <c r="CT214" s="57" t="s">
        <v>1389</v>
      </c>
    </row>
    <row r="215" spans="12:98">
      <c r="L215" s="57">
        <v>20200518</v>
      </c>
      <c r="BZ215" s="57" t="s">
        <v>1390</v>
      </c>
    </row>
    <row r="216" spans="12:98">
      <c r="L216" s="57">
        <v>20200524</v>
      </c>
      <c r="AO216" s="57" t="s">
        <v>1391</v>
      </c>
    </row>
    <row r="217" spans="12:98">
      <c r="L217" s="57">
        <v>20200603</v>
      </c>
      <c r="M217" s="57" t="s">
        <v>1394</v>
      </c>
    </row>
    <row r="218" spans="12:98">
      <c r="L218" s="57">
        <v>20200615</v>
      </c>
      <c r="BJ218" s="57" t="s">
        <v>1400</v>
      </c>
    </row>
    <row r="219" spans="12:98">
      <c r="L219" s="57">
        <v>20200624</v>
      </c>
      <c r="Q219" s="57" t="s">
        <v>1402</v>
      </c>
    </row>
    <row r="220" spans="12:98">
      <c r="L220" s="57">
        <v>20200730</v>
      </c>
      <c r="M220" s="57" t="s">
        <v>1404</v>
      </c>
      <c r="BF220" s="59" t="s">
        <v>1407</v>
      </c>
      <c r="BG220" s="59" t="s">
        <v>1414</v>
      </c>
      <c r="BJ220" s="57" t="s">
        <v>1404</v>
      </c>
      <c r="CS220" s="57" t="s">
        <v>1404</v>
      </c>
    </row>
    <row r="221" spans="12:98">
      <c r="L221" s="57">
        <v>20200807</v>
      </c>
      <c r="M221" s="57" t="s">
        <v>1418</v>
      </c>
    </row>
    <row r="222" spans="12:98">
      <c r="L222" s="57">
        <v>20200826</v>
      </c>
      <c r="W222" s="57" t="s">
        <v>1419</v>
      </c>
    </row>
    <row r="223" spans="12:98">
      <c r="L223" s="57">
        <v>20200902</v>
      </c>
      <c r="BX223" s="57" t="s">
        <v>1423</v>
      </c>
    </row>
    <row r="224" spans="12:98">
      <c r="L224" s="57">
        <v>20201013</v>
      </c>
      <c r="CA224" s="57" t="s">
        <v>1425</v>
      </c>
      <c r="CT224" s="57" t="s">
        <v>1429</v>
      </c>
    </row>
    <row r="225" spans="12:99">
      <c r="L225" s="57">
        <v>20201106</v>
      </c>
      <c r="AE225" s="57" t="s">
        <v>1424</v>
      </c>
    </row>
    <row r="226" spans="12:99">
      <c r="L226" s="57">
        <v>20201111</v>
      </c>
      <c r="BF226" s="57" t="s">
        <v>1457</v>
      </c>
      <c r="BU226" s="57" t="s">
        <v>1457</v>
      </c>
      <c r="CU226" s="57" t="s">
        <v>1455</v>
      </c>
    </row>
    <row r="227" spans="12:99">
      <c r="L227" s="57">
        <v>20201120</v>
      </c>
      <c r="CQ227" s="57" t="s">
        <v>1458</v>
      </c>
    </row>
    <row r="228" spans="12:99">
      <c r="L228" s="57">
        <v>20201125</v>
      </c>
      <c r="BX228" s="57" t="s">
        <v>1461</v>
      </c>
    </row>
    <row r="229" spans="12:99">
      <c r="L229" s="57">
        <v>20201208</v>
      </c>
      <c r="BF229" s="59" t="s">
        <v>1465</v>
      </c>
      <c r="CJ229" s="57" t="s">
        <v>1463</v>
      </c>
    </row>
    <row r="230" spans="12:99">
      <c r="L230" s="57">
        <v>20210119</v>
      </c>
      <c r="Y230" s="57" t="s">
        <v>1472</v>
      </c>
      <c r="Z230" s="57" t="s">
        <v>1472</v>
      </c>
      <c r="AA230" s="57" t="s">
        <v>1472</v>
      </c>
      <c r="AB230" s="57" t="s">
        <v>1472</v>
      </c>
      <c r="CF230" s="57" t="s">
        <v>1472</v>
      </c>
    </row>
    <row r="231" spans="12:99">
      <c r="L231" s="57">
        <v>20210122</v>
      </c>
      <c r="BO231" s="57" t="s">
        <v>1473</v>
      </c>
      <c r="BR231" s="57" t="s">
        <v>1473</v>
      </c>
    </row>
    <row r="232" spans="12:99">
      <c r="L232" s="57">
        <v>20210125</v>
      </c>
      <c r="AQ232" s="57" t="s">
        <v>1476</v>
      </c>
    </row>
    <row r="233" spans="12:99">
      <c r="L233" s="57">
        <v>20210311</v>
      </c>
      <c r="AT233" s="57" t="s">
        <v>1478</v>
      </c>
      <c r="AU233" s="57" t="s">
        <v>1478</v>
      </c>
      <c r="AV233" s="57" t="s">
        <v>1478</v>
      </c>
    </row>
    <row r="234" spans="12:99">
      <c r="L234" s="57">
        <v>20210317</v>
      </c>
      <c r="T234" s="57"/>
      <c r="U234" s="57" t="s">
        <v>1479</v>
      </c>
      <c r="V234" s="57" t="s">
        <v>1479</v>
      </c>
      <c r="BE234" s="57" t="s">
        <v>1479</v>
      </c>
      <c r="BF234" s="57" t="s">
        <v>1479</v>
      </c>
      <c r="BG234" s="57" t="s">
        <v>1479</v>
      </c>
      <c r="BU234" s="57" t="s">
        <v>1480</v>
      </c>
      <c r="BY234" s="57" t="s">
        <v>1479</v>
      </c>
      <c r="BZ234" s="57" t="s">
        <v>1479</v>
      </c>
      <c r="CH234" s="57" t="s">
        <v>1479</v>
      </c>
      <c r="CI234" s="57" t="s">
        <v>1479</v>
      </c>
      <c r="CJ234" s="57" t="s">
        <v>1479</v>
      </c>
      <c r="CT234" s="57" t="s">
        <v>1479</v>
      </c>
    </row>
    <row r="235" spans="12:99">
      <c r="L235" s="57">
        <v>20210401</v>
      </c>
      <c r="AE235" s="57" t="s">
        <v>1484</v>
      </c>
      <c r="CP235" s="57" t="s">
        <v>1484</v>
      </c>
    </row>
    <row r="236" spans="12:99">
      <c r="L236" s="57">
        <v>20210519</v>
      </c>
      <c r="AL236" s="57" t="s">
        <v>1486</v>
      </c>
    </row>
    <row r="237" spans="12:99">
      <c r="L237" s="57">
        <v>20210709</v>
      </c>
      <c r="M237" s="57" t="s">
        <v>1489</v>
      </c>
      <c r="Q237" s="57" t="s">
        <v>1489</v>
      </c>
      <c r="R237" s="57" t="s">
        <v>1489</v>
      </c>
      <c r="S237" s="57" t="s">
        <v>1489</v>
      </c>
      <c r="U237" s="57" t="s">
        <v>1489</v>
      </c>
      <c r="AB237" s="57" t="s">
        <v>1489</v>
      </c>
      <c r="AE237" s="57" t="s">
        <v>1489</v>
      </c>
      <c r="AI237" s="57" t="s">
        <v>1489</v>
      </c>
      <c r="AK237" s="57" t="s">
        <v>1489</v>
      </c>
      <c r="AL237" s="57" t="s">
        <v>1489</v>
      </c>
      <c r="AM237" s="57" t="s">
        <v>1489</v>
      </c>
      <c r="AR237" s="57" t="s">
        <v>1489</v>
      </c>
      <c r="AS237" s="57" t="s">
        <v>1489</v>
      </c>
      <c r="AT237" s="57" t="s">
        <v>1489</v>
      </c>
      <c r="AU237" s="57" t="s">
        <v>1489</v>
      </c>
      <c r="AV237" s="57" t="s">
        <v>1489</v>
      </c>
      <c r="AW237" s="57" t="s">
        <v>1489</v>
      </c>
      <c r="AX237" s="57" t="s">
        <v>1489</v>
      </c>
      <c r="AY237" s="57" t="s">
        <v>1489</v>
      </c>
      <c r="AZ237" s="57" t="s">
        <v>1489</v>
      </c>
      <c r="BA237" s="57" t="s">
        <v>1489</v>
      </c>
      <c r="BB237" s="57" t="s">
        <v>1489</v>
      </c>
      <c r="BC237" s="57" t="s">
        <v>1489</v>
      </c>
      <c r="BE237" s="57" t="s">
        <v>1489</v>
      </c>
      <c r="BF237" s="57" t="s">
        <v>1489</v>
      </c>
      <c r="BH237" s="57" t="s">
        <v>1489</v>
      </c>
      <c r="BI237" s="57" t="s">
        <v>1489</v>
      </c>
      <c r="BJ237" s="57" t="s">
        <v>1489</v>
      </c>
      <c r="BL237" s="57" t="s">
        <v>1489</v>
      </c>
      <c r="BM237" s="57" t="s">
        <v>1489</v>
      </c>
      <c r="BO237" s="57" t="s">
        <v>1489</v>
      </c>
      <c r="BR237" s="57" t="s">
        <v>1489</v>
      </c>
      <c r="BS237" s="57" t="s">
        <v>1489</v>
      </c>
      <c r="CA237" s="57" t="s">
        <v>1489</v>
      </c>
      <c r="CH237" s="57" t="s">
        <v>1489</v>
      </c>
      <c r="CJ237" s="57" t="s">
        <v>1489</v>
      </c>
      <c r="CP237" s="57" t="s">
        <v>1489</v>
      </c>
      <c r="CR237" s="57" t="s">
        <v>1489</v>
      </c>
      <c r="CS237" s="57" t="s">
        <v>1489</v>
      </c>
      <c r="CT237" s="57" t="s">
        <v>1489</v>
      </c>
    </row>
    <row r="238" spans="12:99">
      <c r="L238" s="57">
        <v>20210802</v>
      </c>
      <c r="M238" s="57" t="s">
        <v>1491</v>
      </c>
      <c r="S238" s="57" t="s">
        <v>1490</v>
      </c>
      <c r="AO238" s="57" t="s">
        <v>1489</v>
      </c>
      <c r="BD238" s="57" t="s">
        <v>1489</v>
      </c>
      <c r="CU238" s="57" t="s">
        <v>1489</v>
      </c>
    </row>
    <row r="239" spans="12:99">
      <c r="L239" s="57">
        <v>20210817</v>
      </c>
      <c r="U239" s="57" t="s">
        <v>1489</v>
      </c>
      <c r="Y239" s="57" t="s">
        <v>1489</v>
      </c>
      <c r="Z239" s="57" t="s">
        <v>1489</v>
      </c>
      <c r="AA239" s="57" t="s">
        <v>1489</v>
      </c>
      <c r="AC239" s="57" t="s">
        <v>1489</v>
      </c>
      <c r="BX239" s="57" t="s">
        <v>1489</v>
      </c>
    </row>
    <row r="240" spans="12:99">
      <c r="L240" s="57">
        <v>20210825</v>
      </c>
      <c r="CJ240" s="57" t="s">
        <v>1495</v>
      </c>
    </row>
    <row r="241" spans="12:102">
      <c r="L241" s="57">
        <v>20210830</v>
      </c>
      <c r="AN241" s="57" t="s">
        <v>1489</v>
      </c>
      <c r="AP241" s="57" t="s">
        <v>1489</v>
      </c>
      <c r="AQ241" s="57" t="s">
        <v>1489</v>
      </c>
    </row>
    <row r="242" spans="12:102">
      <c r="L242" s="57">
        <v>20210906</v>
      </c>
      <c r="BM242" s="57" t="s">
        <v>1497</v>
      </c>
      <c r="CN242" s="57" t="s">
        <v>1489</v>
      </c>
      <c r="CP242" s="57" t="s">
        <v>1500</v>
      </c>
    </row>
    <row r="243" spans="12:102">
      <c r="L243" s="57">
        <v>20210924</v>
      </c>
      <c r="BZ243" s="57" t="s">
        <v>1489</v>
      </c>
    </row>
    <row r="244" spans="12:102">
      <c r="L244" s="57">
        <v>20210916</v>
      </c>
      <c r="CJ244" s="57" t="s">
        <v>1504</v>
      </c>
    </row>
    <row r="245" spans="12:102">
      <c r="L245" s="57">
        <v>20211011</v>
      </c>
      <c r="AB245" s="57" t="s">
        <v>1513</v>
      </c>
      <c r="AC245" s="57" t="s">
        <v>1513</v>
      </c>
      <c r="CB245" s="57" t="s">
        <v>1513</v>
      </c>
      <c r="CF245" s="57" t="s">
        <v>1513</v>
      </c>
    </row>
    <row r="246" spans="12:102">
      <c r="L246" s="57">
        <v>20211013</v>
      </c>
      <c r="AB246" s="57" t="s">
        <v>1514</v>
      </c>
      <c r="AC246" s="57" t="s">
        <v>1514</v>
      </c>
      <c r="CB246" s="57" t="s">
        <v>1514</v>
      </c>
      <c r="CF246" s="57" t="s">
        <v>1514</v>
      </c>
      <c r="CQ246" s="57" t="s">
        <v>1515</v>
      </c>
    </row>
    <row r="247" spans="12:102">
      <c r="L247" s="57">
        <v>20211014</v>
      </c>
      <c r="CJ247" s="57" t="s">
        <v>1517</v>
      </c>
    </row>
    <row r="248" spans="12:102">
      <c r="L248" s="57">
        <v>20211129</v>
      </c>
      <c r="X248" s="57" t="s">
        <v>1489</v>
      </c>
      <c r="AD248" s="57" t="s">
        <v>1489</v>
      </c>
      <c r="CG248" s="57" t="s">
        <v>1489</v>
      </c>
    </row>
    <row r="249" spans="12:102">
      <c r="L249" s="57">
        <v>20220110</v>
      </c>
      <c r="AY249" s="57" t="s">
        <v>1520</v>
      </c>
      <c r="AZ249" s="57" t="s">
        <v>1520</v>
      </c>
      <c r="BB249" s="57" t="s">
        <v>1520</v>
      </c>
      <c r="BC249" s="57" t="s">
        <v>1520</v>
      </c>
      <c r="CP249" s="57" t="s">
        <v>1523</v>
      </c>
    </row>
    <row r="250" spans="12:102">
      <c r="L250" s="57">
        <v>20220120</v>
      </c>
      <c r="V250" s="57" t="s">
        <v>1528</v>
      </c>
      <c r="AY250" s="57" t="s">
        <v>1528</v>
      </c>
      <c r="AZ250" s="57" t="s">
        <v>1528</v>
      </c>
      <c r="BB250" s="57" t="s">
        <v>1528</v>
      </c>
      <c r="BC250" s="57" t="s">
        <v>1528</v>
      </c>
      <c r="BE250" s="57" t="s">
        <v>1528</v>
      </c>
      <c r="CH250" s="57" t="s">
        <v>1528</v>
      </c>
      <c r="CI250" s="57" t="s">
        <v>1528</v>
      </c>
      <c r="CJ250" s="57" t="s">
        <v>1528</v>
      </c>
      <c r="CK250" s="57" t="s">
        <v>1528</v>
      </c>
    </row>
    <row r="251" spans="12:102">
      <c r="L251" s="57">
        <v>20220228</v>
      </c>
      <c r="BR251" s="57" t="s">
        <v>1529</v>
      </c>
      <c r="BS251" s="57" t="s">
        <v>1529</v>
      </c>
    </row>
    <row r="252" spans="12:102">
      <c r="L252" s="57">
        <v>20220314</v>
      </c>
      <c r="AE252" s="57" t="s">
        <v>1530</v>
      </c>
      <c r="AG252" s="57" t="s">
        <v>1489</v>
      </c>
      <c r="AH252" s="57" t="s">
        <v>1489</v>
      </c>
      <c r="AJ252" s="57" t="s">
        <v>1489</v>
      </c>
      <c r="CX252" s="57" t="s">
        <v>1532</v>
      </c>
    </row>
    <row r="253" spans="12:102">
      <c r="L253" s="57">
        <v>20220406</v>
      </c>
      <c r="AD253" s="57" t="s">
        <v>1535</v>
      </c>
      <c r="AK253" s="57" t="s">
        <v>1537</v>
      </c>
      <c r="AL253" s="57" t="s">
        <v>1537</v>
      </c>
      <c r="AM253" s="57" t="s">
        <v>1537</v>
      </c>
    </row>
    <row r="254" spans="12:102">
      <c r="L254" s="57">
        <v>20225011</v>
      </c>
      <c r="U254" s="57" t="s">
        <v>1541</v>
      </c>
      <c r="AE254" s="57" t="s">
        <v>1546</v>
      </c>
      <c r="BU254" s="57" t="s">
        <v>1540</v>
      </c>
      <c r="CP254" s="57" t="s">
        <v>1546</v>
      </c>
      <c r="CS254" s="57" t="s">
        <v>1534</v>
      </c>
    </row>
    <row r="255" spans="12:102">
      <c r="L255" s="57">
        <v>20220513</v>
      </c>
      <c r="BH255" s="57" t="s">
        <v>1547</v>
      </c>
    </row>
    <row r="256" spans="12:102">
      <c r="L256" s="57">
        <v>20220914</v>
      </c>
      <c r="AD256" s="57" t="s">
        <v>1577</v>
      </c>
      <c r="AH256" s="57" t="s">
        <v>1585</v>
      </c>
      <c r="AL256" s="57" t="s">
        <v>1587</v>
      </c>
      <c r="CJ256" s="57" t="s">
        <v>1578</v>
      </c>
    </row>
    <row r="257" spans="12:104">
      <c r="L257" s="57">
        <v>20221013</v>
      </c>
      <c r="CZ257" s="57" t="s">
        <v>1591</v>
      </c>
    </row>
  </sheetData>
  <phoneticPr fontId="4"/>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G134"/>
  <sheetViews>
    <sheetView topLeftCell="A64" zoomScaleNormal="100" workbookViewId="0">
      <selection activeCell="R19" sqref="R19"/>
    </sheetView>
  </sheetViews>
  <sheetFormatPr defaultRowHeight="13.5"/>
  <cols>
    <col min="1" max="1" width="3" style="286" bestFit="1" customWidth="1"/>
  </cols>
  <sheetData>
    <row r="2" spans="1:2" ht="18.75">
      <c r="A2" s="289" t="s">
        <v>862</v>
      </c>
    </row>
    <row r="4" spans="1:2">
      <c r="A4" s="288" t="s">
        <v>830</v>
      </c>
      <c r="B4" s="221" t="s">
        <v>829</v>
      </c>
    </row>
    <row r="5" spans="1:2">
      <c r="B5" t="s">
        <v>832</v>
      </c>
    </row>
    <row r="6" spans="1:2">
      <c r="B6" s="285" t="s">
        <v>831</v>
      </c>
    </row>
    <row r="27" spans="1:2">
      <c r="A27" s="288" t="s">
        <v>833</v>
      </c>
      <c r="B27" s="221" t="s">
        <v>834</v>
      </c>
    </row>
    <row r="28" spans="1:2">
      <c r="B28" t="s">
        <v>836</v>
      </c>
    </row>
    <row r="29" spans="1:2">
      <c r="B29" s="285" t="s">
        <v>835</v>
      </c>
    </row>
    <row r="53" spans="1:2">
      <c r="A53" s="288" t="s">
        <v>837</v>
      </c>
      <c r="B53" s="221" t="s">
        <v>838</v>
      </c>
    </row>
    <row r="54" spans="1:2">
      <c r="B54" t="s">
        <v>853</v>
      </c>
    </row>
    <row r="55" spans="1:2">
      <c r="B55" t="s">
        <v>854</v>
      </c>
    </row>
    <row r="56" spans="1:2">
      <c r="B56" t="s">
        <v>855</v>
      </c>
    </row>
    <row r="79" spans="1:2">
      <c r="A79" s="288" t="s">
        <v>839</v>
      </c>
      <c r="B79" s="221" t="s">
        <v>840</v>
      </c>
    </row>
    <row r="80" spans="1:2">
      <c r="B80" t="s">
        <v>841</v>
      </c>
    </row>
    <row r="81" spans="1:7">
      <c r="B81" s="285" t="s">
        <v>842</v>
      </c>
    </row>
    <row r="82" spans="1:7">
      <c r="B82" s="285" t="s">
        <v>856</v>
      </c>
    </row>
    <row r="83" spans="1:7">
      <c r="B83" s="287" t="s">
        <v>843</v>
      </c>
    </row>
    <row r="85" spans="1:7">
      <c r="A85" s="288" t="s">
        <v>844</v>
      </c>
      <c r="B85" s="221" t="s">
        <v>845</v>
      </c>
    </row>
    <row r="86" spans="1:7">
      <c r="B86" t="s">
        <v>846</v>
      </c>
    </row>
    <row r="87" spans="1:7">
      <c r="B87" t="s">
        <v>847</v>
      </c>
    </row>
    <row r="88" spans="1:7">
      <c r="B88" t="s">
        <v>850</v>
      </c>
    </row>
    <row r="93" spans="1:7">
      <c r="G93" s="285"/>
    </row>
    <row r="104" spans="1:3">
      <c r="A104" s="288" t="s">
        <v>848</v>
      </c>
      <c r="B104" s="221" t="s">
        <v>849</v>
      </c>
    </row>
    <row r="105" spans="1:3">
      <c r="B105" s="285" t="s">
        <v>861</v>
      </c>
    </row>
    <row r="106" spans="1:3">
      <c r="B106" t="s">
        <v>857</v>
      </c>
    </row>
    <row r="107" spans="1:3">
      <c r="B107" t="s">
        <v>858</v>
      </c>
    </row>
    <row r="108" spans="1:3">
      <c r="B108" t="s">
        <v>859</v>
      </c>
    </row>
    <row r="109" spans="1:3">
      <c r="B109" t="s">
        <v>860</v>
      </c>
    </row>
    <row r="111" spans="1:3">
      <c r="C111" t="s">
        <v>863</v>
      </c>
    </row>
    <row r="134" spans="3:3">
      <c r="C134" t="s">
        <v>864</v>
      </c>
    </row>
  </sheetData>
  <phoneticPr fontId="4"/>
  <printOptions horizontalCentered="1"/>
  <pageMargins left="0.39370078740157483" right="0" top="0"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B1:AZ6584"/>
  <sheetViews>
    <sheetView showGridLines="0" topLeftCell="A7" zoomScale="85" zoomScaleNormal="85" workbookViewId="0">
      <selection activeCell="F4" sqref="F4"/>
    </sheetView>
  </sheetViews>
  <sheetFormatPr defaultColWidth="8.875" defaultRowHeight="13.5"/>
  <cols>
    <col min="1" max="1" width="1.875" style="215" customWidth="1"/>
    <col min="2" max="2" width="27.625" style="215" customWidth="1"/>
    <col min="3" max="3" width="13.125" style="215" bestFit="1" customWidth="1"/>
    <col min="4" max="4" width="9" style="215" customWidth="1"/>
    <col min="5" max="5" width="1.75" style="215" customWidth="1"/>
    <col min="6" max="6" width="24.625" style="215" customWidth="1"/>
    <col min="7" max="7" width="11.875" style="216" customWidth="1"/>
    <col min="8" max="8" width="9" style="216" customWidth="1"/>
    <col min="9" max="9" width="1.75" style="215" customWidth="1"/>
    <col min="10" max="10" width="24.625" style="215" customWidth="1"/>
    <col min="11" max="12" width="9" style="215" customWidth="1"/>
    <col min="13" max="13" width="1.75" style="215" customWidth="1"/>
    <col min="14" max="14" width="24.625" style="215" customWidth="1"/>
    <col min="15" max="15" width="11.875" style="215" customWidth="1"/>
    <col min="16" max="16" width="9" style="215" customWidth="1"/>
    <col min="17" max="17" width="1.75" style="215" customWidth="1"/>
    <col min="18" max="18" width="21.75" style="215" bestFit="1" customWidth="1"/>
    <col min="19" max="16384" width="8.875" style="215"/>
  </cols>
  <sheetData>
    <row r="1" spans="2:20" ht="21">
      <c r="B1" s="273" t="s">
        <v>576</v>
      </c>
      <c r="O1" s="352" t="s">
        <v>984</v>
      </c>
      <c r="P1" s="430">
        <f ca="1">NOW()</f>
        <v>44980.264332407409</v>
      </c>
      <c r="Q1" s="430"/>
      <c r="R1" s="430"/>
      <c r="S1" s="52" t="s">
        <v>580</v>
      </c>
      <c r="T1" s="52" t="s">
        <v>579</v>
      </c>
    </row>
    <row r="2" spans="2:20" ht="16.899999999999999" customHeight="1">
      <c r="D2" s="436" t="s">
        <v>581</v>
      </c>
      <c r="E2" s="436"/>
      <c r="F2" s="408">
        <v>49</v>
      </c>
      <c r="H2" s="435" t="s">
        <v>582</v>
      </c>
      <c r="I2" s="435"/>
      <c r="J2" s="217">
        <f>F2</f>
        <v>49</v>
      </c>
      <c r="S2" s="218"/>
      <c r="T2" s="218"/>
    </row>
    <row r="3" spans="2:20" ht="16.899999999999999" customHeight="1">
      <c r="B3" s="351" t="s">
        <v>851</v>
      </c>
      <c r="D3" s="434" t="s">
        <v>0</v>
      </c>
      <c r="E3" s="434"/>
      <c r="F3" s="217">
        <f>HLOOKUP(F2,品種条件!A1:DH165,2,FALSE)</f>
        <v>38</v>
      </c>
      <c r="H3" s="434" t="s">
        <v>37</v>
      </c>
      <c r="I3" s="434"/>
      <c r="J3" s="217" t="str">
        <f>HLOOKUP(F2,品種条件!A1:DH165,3,FALSE)</f>
        <v>MD(A)(R)</v>
      </c>
      <c r="L3" s="433" t="s">
        <v>584</v>
      </c>
      <c r="M3" s="433"/>
      <c r="N3" s="53">
        <f>HLOOKUP(F2,品種条件!A1:DH165,5,FALSE)</f>
        <v>1250</v>
      </c>
      <c r="P3" s="433" t="s">
        <v>583</v>
      </c>
      <c r="Q3" s="433"/>
      <c r="R3" s="53">
        <f>HLOOKUP(F2,品種条件!A1:DH165,6,FALSE)</f>
        <v>6000</v>
      </c>
      <c r="S3" s="219"/>
      <c r="T3" s="219"/>
    </row>
    <row r="4" spans="2:20" ht="16.899999999999999" customHeight="1">
      <c r="B4" s="431" t="s">
        <v>852</v>
      </c>
      <c r="D4" s="435" t="s">
        <v>289</v>
      </c>
      <c r="E4" s="435"/>
      <c r="F4" s="217" t="str">
        <f>HLOOKUP(F2,品種条件!A1:DH165,10,FALSE)</f>
        <v>日東電工豊橋</v>
      </c>
      <c r="H4" s="434" t="s">
        <v>219</v>
      </c>
      <c r="I4" s="434"/>
      <c r="J4" s="217" t="str">
        <f>HLOOKUP(F2,品種条件!A1:DH165,7,FALSE)</f>
        <v>R75X</v>
      </c>
      <c r="L4" s="433" t="s">
        <v>3</v>
      </c>
      <c r="M4" s="433"/>
      <c r="N4" s="53">
        <f>HLOOKUP(F2,品種条件!A1:DH165,8,FALSE)</f>
        <v>1255</v>
      </c>
      <c r="P4" s="433" t="s">
        <v>4</v>
      </c>
      <c r="Q4" s="433"/>
      <c r="R4" s="53" t="str">
        <f>HLOOKUP(F2,品種条件!A1:DH165,9,FALSE)</f>
        <v>12200～12400</v>
      </c>
      <c r="S4" s="219"/>
      <c r="T4" s="219"/>
    </row>
    <row r="5" spans="2:20" ht="16.899999999999999" customHeight="1">
      <c r="B5" s="432"/>
      <c r="D5" s="434" t="s">
        <v>536</v>
      </c>
      <c r="E5" s="434"/>
      <c r="F5" s="217" t="str">
        <f>HLOOKUP(F2,品種条件!A1:DH165,4,FALSE)</f>
        <v>半直出し</v>
      </c>
      <c r="L5" s="433" t="s">
        <v>1592</v>
      </c>
      <c r="M5" s="433"/>
      <c r="N5" s="53" t="str">
        <f>HLOOKUP(F2,品種条件!A1:DH166,166,FALSE)</f>
        <v>-0mm、+5mm</v>
      </c>
      <c r="S5" s="220"/>
      <c r="T5" s="220"/>
    </row>
    <row r="6" spans="2:20" ht="16.899999999999999" customHeight="1"/>
    <row r="7" spans="2:20" ht="16.899999999999999" customHeight="1">
      <c r="B7" s="221" t="s">
        <v>402</v>
      </c>
      <c r="F7" s="221" t="s">
        <v>403</v>
      </c>
      <c r="J7" s="221" t="s">
        <v>405</v>
      </c>
      <c r="N7" s="221" t="s">
        <v>577</v>
      </c>
      <c r="R7" s="221" t="s">
        <v>578</v>
      </c>
    </row>
    <row r="8" spans="2:20" ht="16.899999999999999" customHeight="1">
      <c r="B8" s="278" t="s">
        <v>220</v>
      </c>
      <c r="C8" s="222" t="str">
        <f>HLOOKUP(F2,品種条件!A1:DH165,12,FALSE)</f>
        <v>外</v>
      </c>
      <c r="D8" s="222" t="str">
        <f>HLOOKUP(J2,条件規格!A1:DA161,12,FALSE)</f>
        <v>-</v>
      </c>
      <c r="E8" s="223"/>
      <c r="F8" s="279" t="s">
        <v>329</v>
      </c>
      <c r="G8" s="224">
        <f>HLOOKUP(F2,品種条件!A1:DH165,55,FALSE)</f>
        <v>23</v>
      </c>
      <c r="H8" s="224" t="str">
        <f>HLOOKUP(J2,条件規格!A1:DA161,55,FALSE)</f>
        <v>±2</v>
      </c>
      <c r="I8" s="223"/>
      <c r="J8" s="225" t="s">
        <v>311</v>
      </c>
      <c r="K8" s="225">
        <f>HLOOKUP(F2,品種条件!A1:DH165,72,FALSE)</f>
        <v>45</v>
      </c>
      <c r="L8" s="225" t="str">
        <f>HLOOKUP(J2,条件規格!A1:DA161,72,FALSE)</f>
        <v>±2</v>
      </c>
      <c r="M8" s="226"/>
      <c r="N8" s="227" t="s">
        <v>314</v>
      </c>
      <c r="O8" s="227">
        <f>HLOOKUP(F2,品種条件!A1:DH165,71,FALSE)</f>
        <v>190</v>
      </c>
      <c r="P8" s="227" t="str">
        <f>HLOOKUP(J2,条件規格!A1:DA161,71,FALSE)</f>
        <v>±10</v>
      </c>
      <c r="Q8" s="223"/>
      <c r="R8" s="227" t="s">
        <v>357</v>
      </c>
      <c r="S8" s="53" t="str">
        <f>HLOOKUP(F2,品種条件!A1:DH165,97,FALSE)</f>
        <v>-</v>
      </c>
      <c r="T8" s="53" t="str">
        <f>HLOOKUP(J2,条件規格!A1:DA161,97,FALSE)</f>
        <v>-</v>
      </c>
    </row>
    <row r="9" spans="2:20" ht="16.899999999999999" customHeight="1">
      <c r="B9" s="278" t="s">
        <v>330</v>
      </c>
      <c r="C9" s="222">
        <f>HLOOKUP(F2,品種条件!A1:DH165,13,FALSE)</f>
        <v>200</v>
      </c>
      <c r="D9" s="222" t="str">
        <f>HLOOKUP(J2,条件規格!A1:DA161,13,FALSE)</f>
        <v>±5</v>
      </c>
      <c r="E9" s="223"/>
      <c r="F9" s="279" t="s">
        <v>328</v>
      </c>
      <c r="G9" s="224">
        <f>HLOOKUP(F2,品種条件!A1:DH165,56,FALSE)</f>
        <v>14</v>
      </c>
      <c r="H9" s="224" t="str">
        <f>HLOOKUP(J2,条件規格!A1:DA161,56,FALSE)</f>
        <v>±2</v>
      </c>
      <c r="I9" s="223"/>
      <c r="J9" s="227" t="s">
        <v>312</v>
      </c>
      <c r="K9" s="227">
        <f>HLOOKUP(F2,品種条件!A1:DH165,73,FALSE)</f>
        <v>10</v>
      </c>
      <c r="L9" s="227" t="str">
        <f>HLOOKUP(J2,条件規格!A1:DA161,73,FALSE)</f>
        <v>±2</v>
      </c>
      <c r="M9" s="228"/>
      <c r="R9" s="227" t="s">
        <v>358</v>
      </c>
      <c r="S9" s="53" t="str">
        <f>HLOOKUP(F2,品種条件!A1:DH165,98,FALSE)</f>
        <v>-</v>
      </c>
      <c r="T9" s="53" t="str">
        <f>HLOOKUP(J2,条件規格!A1:DA161,98,FALSE)</f>
        <v>-</v>
      </c>
    </row>
    <row r="10" spans="2:20" ht="16.899999999999999" customHeight="1">
      <c r="B10" s="278" t="s">
        <v>218</v>
      </c>
      <c r="C10" s="222" t="str">
        <f>HLOOKUP(F2,品種条件!A1:DH165,14,FALSE)</f>
        <v>下出し</v>
      </c>
      <c r="D10" s="222" t="str">
        <f>HLOOKUP(J2,条件規格!A1:DA161,14,FALSE)</f>
        <v>-</v>
      </c>
      <c r="E10" s="223"/>
      <c r="F10" s="279" t="s">
        <v>327</v>
      </c>
      <c r="G10" s="224" t="str">
        <f>HLOOKUP(F2,品種条件!A1:DH165,57,FALSE)</f>
        <v>-</v>
      </c>
      <c r="H10" s="224" t="str">
        <f>HLOOKUP(J2,条件規格!A1:DA161,57,FALSE)</f>
        <v>-</v>
      </c>
      <c r="I10" s="223"/>
      <c r="J10" s="227" t="s">
        <v>313</v>
      </c>
      <c r="K10" s="227">
        <f>HLOOKUP(F2,品種条件!A1:DH165,74,FALSE)</f>
        <v>20</v>
      </c>
      <c r="L10" s="227" t="str">
        <f>HLOOKUP(J2,条件規格!A1:DA161,74,FALSE)</f>
        <v>±2</v>
      </c>
      <c r="M10" s="228"/>
      <c r="R10" s="227" t="s">
        <v>359</v>
      </c>
      <c r="S10" s="53" t="str">
        <f>HLOOKUP(F2,品種条件!A1:DH165,99,FALSE)</f>
        <v>-</v>
      </c>
      <c r="T10" s="53" t="str">
        <f>HLOOKUP(J2,条件規格!A1:DA161,99,FALSE)</f>
        <v>-</v>
      </c>
    </row>
    <row r="11" spans="2:20" ht="16.899999999999999" customHeight="1">
      <c r="B11" s="278" t="s">
        <v>250</v>
      </c>
      <c r="C11" s="222" t="str">
        <f>HLOOKUP(F2,品種条件!A1:DH165,15,FALSE)</f>
        <v>準備</v>
      </c>
      <c r="D11" s="222" t="str">
        <f>HLOOKUP(J2,条件規格!A1:DA161,15,FALSE)</f>
        <v>-</v>
      </c>
      <c r="E11" s="223"/>
      <c r="F11" s="279" t="s">
        <v>326</v>
      </c>
      <c r="G11" s="224">
        <f>HLOOKUP(F2,品種条件!A1:DH165,58,FALSE)</f>
        <v>10</v>
      </c>
      <c r="H11" s="224" t="str">
        <f>HLOOKUP(J2,条件規格!A1:DA161,58,FALSE)</f>
        <v>±2</v>
      </c>
      <c r="I11" s="228"/>
      <c r="R11" s="227" t="s">
        <v>360</v>
      </c>
      <c r="S11" s="53" t="str">
        <f>HLOOKUP(F2,品種条件!A1:DH165,100,FALSE)</f>
        <v>-</v>
      </c>
      <c r="T11" s="53" t="str">
        <f>HLOOKUP(J2,条件規格!A1:DA161,100,FALSE)</f>
        <v>-</v>
      </c>
    </row>
    <row r="12" spans="2:20" ht="16.899999999999999" customHeight="1">
      <c r="B12" s="278" t="s">
        <v>251</v>
      </c>
      <c r="C12" s="222" t="str">
        <f>HLOOKUP(F2,品種条件!A1:DH165,16,FALSE)</f>
        <v>連動</v>
      </c>
      <c r="D12" s="222" t="str">
        <f>HLOOKUP(J2,条件規格!A1:DA161,16,FALSE)</f>
        <v>-</v>
      </c>
      <c r="E12" s="223"/>
      <c r="F12" s="279" t="s">
        <v>325</v>
      </c>
      <c r="G12" s="224">
        <f>HLOOKUP(F2,品種条件!A1:DH165,59,FALSE)</f>
        <v>11</v>
      </c>
      <c r="H12" s="224" t="str">
        <f>HLOOKUP(J2,条件規格!A1:DA161,59,FALSE)</f>
        <v>±2</v>
      </c>
      <c r="I12" s="228"/>
      <c r="J12" s="221" t="s">
        <v>404</v>
      </c>
    </row>
    <row r="13" spans="2:20" ht="16.899999999999999" customHeight="1">
      <c r="B13" s="278" t="s">
        <v>252</v>
      </c>
      <c r="C13" s="222" t="str">
        <f>HLOOKUP(F2,品種条件!A1:DH165,17,FALSE)</f>
        <v>切</v>
      </c>
      <c r="D13" s="222" t="str">
        <f>HLOOKUP(J2,条件規格!A1:DA161,17,FALSE)</f>
        <v>-</v>
      </c>
      <c r="E13" s="223"/>
      <c r="F13" s="279" t="s">
        <v>324</v>
      </c>
      <c r="G13" s="224">
        <f>HLOOKUP(F2,品種条件!A1:DH165,60,FALSE)</f>
        <v>12</v>
      </c>
      <c r="H13" s="224" t="str">
        <f>HLOOKUP(J2,条件規格!A1:DA161,60,FALSE)</f>
        <v>±2</v>
      </c>
      <c r="I13" s="223"/>
      <c r="J13" s="229" t="s">
        <v>290</v>
      </c>
      <c r="K13" s="230">
        <f>HLOOKUP(F2,品種条件!A1:DH165,75,FALSE)</f>
        <v>115</v>
      </c>
      <c r="L13" s="230" t="str">
        <f>HLOOKUP(J2,条件規格!A1:DA161,75,FALSE)</f>
        <v>±5</v>
      </c>
      <c r="M13" s="231"/>
      <c r="N13" s="229" t="s">
        <v>293</v>
      </c>
      <c r="O13" s="232">
        <f>HLOOKUP(F2,品種条件!A1:DH165,78,FALSE)</f>
        <v>37</v>
      </c>
      <c r="P13" s="232" t="str">
        <f>HLOOKUP(J2,条件規格!A1:DA161,78,FALSE)</f>
        <v>±2</v>
      </c>
      <c r="Q13" s="228"/>
      <c r="R13" s="221" t="s">
        <v>398</v>
      </c>
    </row>
    <row r="14" spans="2:20" ht="16.899999999999999" customHeight="1">
      <c r="B14" s="278" t="s">
        <v>333</v>
      </c>
      <c r="C14" s="222">
        <f>HLOOKUP(F2,品種条件!A1:DH165,18,FALSE)</f>
        <v>9</v>
      </c>
      <c r="D14" s="222" t="str">
        <f>HLOOKUP(J2,条件規格!A1:DA161,18,FALSE)</f>
        <v>±1</v>
      </c>
      <c r="E14" s="223"/>
      <c r="F14" s="279" t="s">
        <v>323</v>
      </c>
      <c r="G14" s="224" t="str">
        <f>HLOOKUP(F2,品種条件!A1:DH165,61,FALSE)</f>
        <v>-</v>
      </c>
      <c r="H14" s="224" t="str">
        <f>HLOOKUP(J2,条件規格!A1:DA161,61,FALSE)</f>
        <v>-</v>
      </c>
      <c r="I14" s="223"/>
      <c r="J14" s="229" t="s">
        <v>291</v>
      </c>
      <c r="K14" s="230">
        <f>HLOOKUP(F2,品種条件!A1:DH165,76,FALSE)</f>
        <v>120</v>
      </c>
      <c r="L14" s="230" t="str">
        <f>HLOOKUP(J2,条件規格!A1:DA161,76,FALSE)</f>
        <v>±5</v>
      </c>
      <c r="M14" s="231"/>
      <c r="N14" s="229" t="s">
        <v>294</v>
      </c>
      <c r="O14" s="232">
        <f>HLOOKUP(F2,品種条件!A1:DH165,79,FALSE)</f>
        <v>37</v>
      </c>
      <c r="P14" s="232" t="str">
        <f>HLOOKUP(J2,条件規格!A1:DA161,79,FALSE)</f>
        <v>±2</v>
      </c>
      <c r="Q14" s="228"/>
      <c r="R14" s="276" t="s">
        <v>282</v>
      </c>
      <c r="S14" s="53" t="str">
        <f>HLOOKUP(F2,品種条件!A1:DH165,139,FALSE)</f>
        <v>No7</v>
      </c>
      <c r="T14" s="53" t="str">
        <f>HLOOKUP(J2,条件規格!A1:DA161,139,FALSE)</f>
        <v>-</v>
      </c>
    </row>
    <row r="15" spans="2:20" ht="16.899999999999999" customHeight="1">
      <c r="B15" s="278" t="s">
        <v>334</v>
      </c>
      <c r="C15" s="222">
        <f>HLOOKUP(F2,品種条件!A1:DH165,19,FALSE)</f>
        <v>9</v>
      </c>
      <c r="D15" s="222" t="str">
        <f>HLOOKUP(J2,条件規格!A1:DA161,19,FALSE)</f>
        <v>±1</v>
      </c>
      <c r="E15" s="223"/>
      <c r="F15" s="279" t="s">
        <v>322</v>
      </c>
      <c r="G15" s="224">
        <f>HLOOKUP(F2,品種条件!A1:DH165,62,FALSE)</f>
        <v>16</v>
      </c>
      <c r="H15" s="224" t="str">
        <f>HLOOKUP(J2,条件規格!A1:DA161,62,FALSE)</f>
        <v>±2</v>
      </c>
      <c r="I15" s="223"/>
      <c r="J15" s="229" t="s">
        <v>292</v>
      </c>
      <c r="K15" s="230">
        <f>HLOOKUP(F2,品種条件!A1:DH165,77,FALSE)</f>
        <v>120</v>
      </c>
      <c r="L15" s="230" t="str">
        <f>HLOOKUP(J2,条件規格!A1:DA161,77,FALSE)</f>
        <v>±5</v>
      </c>
      <c r="M15" s="231"/>
      <c r="N15" s="229" t="s">
        <v>295</v>
      </c>
      <c r="O15" s="232">
        <f>HLOOKUP(F2,品種条件!A1:DH165,80,FALSE)</f>
        <v>37</v>
      </c>
      <c r="P15" s="232" t="str">
        <f>HLOOKUP(J2,条件規格!A1:DA161,80,FALSE)</f>
        <v>±2</v>
      </c>
      <c r="Q15" s="228"/>
      <c r="R15" s="276" t="s">
        <v>281</v>
      </c>
      <c r="S15" s="53" t="str">
        <f>HLOOKUP(F2,品種条件!A1:DH165,140,FALSE)</f>
        <v>No17</v>
      </c>
      <c r="T15" s="53" t="str">
        <f>HLOOKUP(J2,条件規格!A1:DA161,140,FALSE)</f>
        <v>-</v>
      </c>
    </row>
    <row r="16" spans="2:20" ht="16.899999999999999" customHeight="1">
      <c r="B16" s="278" t="s">
        <v>335</v>
      </c>
      <c r="C16" s="222">
        <f>HLOOKUP(F2,品種条件!A1:DH165,20,FALSE)</f>
        <v>7</v>
      </c>
      <c r="D16" s="222" t="str">
        <f>HLOOKUP(J2,条件規格!A1:DA161,20,FALSE)</f>
        <v>±1</v>
      </c>
      <c r="E16" s="223"/>
      <c r="F16" s="279" t="s">
        <v>321</v>
      </c>
      <c r="G16" s="224" t="str">
        <f>HLOOKUP(F2,品種条件!A1:DH165,63,FALSE)</f>
        <v>-</v>
      </c>
      <c r="H16" s="224" t="str">
        <f>HLOOKUP(J2,条件規格!A1:DA161,63,FALSE)</f>
        <v>-</v>
      </c>
      <c r="I16" s="223"/>
      <c r="J16" s="229" t="s">
        <v>296</v>
      </c>
      <c r="K16" s="230">
        <f>HLOOKUP(F2,品種条件!A1:DH165,81,FALSE)</f>
        <v>50</v>
      </c>
      <c r="L16" s="230" t="str">
        <f>HLOOKUP(J2,条件規格!A1:DA161,81,FALSE)</f>
        <v>±5</v>
      </c>
      <c r="M16" s="231"/>
      <c r="N16" s="229" t="s">
        <v>297</v>
      </c>
      <c r="O16" s="232">
        <f>HLOOKUP(F2,品種条件!A1:DH165,89,FALSE)</f>
        <v>35</v>
      </c>
      <c r="P16" s="232" t="str">
        <f>HLOOKUP(J2,条件規格!A1:DA161,89,FALSE)</f>
        <v>±2</v>
      </c>
      <c r="Q16" s="228"/>
      <c r="R16" s="276" t="s">
        <v>370</v>
      </c>
      <c r="S16" s="53" t="str">
        <f>HLOOKUP(F2,品種条件!A1:DH165,141,FALSE)</f>
        <v>OFF</v>
      </c>
    </row>
    <row r="17" spans="2:20" ht="16.899999999999999" customHeight="1">
      <c r="B17" s="278" t="s">
        <v>336</v>
      </c>
      <c r="C17" s="222">
        <f>HLOOKUP(F2,品種条件!A1:DH165,21,FALSE)</f>
        <v>4</v>
      </c>
      <c r="D17" s="222" t="str">
        <f>HLOOKUP(J2,条件規格!A1:DA161,21,FALSE)</f>
        <v>±1</v>
      </c>
      <c r="E17" s="223"/>
      <c r="F17" s="279" t="s">
        <v>320</v>
      </c>
      <c r="G17" s="224">
        <f>HLOOKUP(F2,品種条件!A1:DH165,64,FALSE)</f>
        <v>24</v>
      </c>
      <c r="H17" s="224" t="str">
        <f>HLOOKUP(J2,条件規格!A1:DA161,64,FALSE)</f>
        <v>±2</v>
      </c>
      <c r="I17" s="223"/>
      <c r="J17" s="229" t="s">
        <v>298</v>
      </c>
      <c r="K17" s="230">
        <f>HLOOKUP(F2,品種条件!A1:DH165,82,FALSE)</f>
        <v>60</v>
      </c>
      <c r="L17" s="230" t="str">
        <f>HLOOKUP(J2,条件規格!A1:DA161,82,FALSE)</f>
        <v>±5</v>
      </c>
      <c r="M17" s="231"/>
      <c r="N17" s="229" t="s">
        <v>304</v>
      </c>
      <c r="O17" s="232">
        <f>HLOOKUP(F2,品種条件!A1:DH165,90,FALSE)</f>
        <v>40</v>
      </c>
      <c r="P17" s="232" t="str">
        <f>HLOOKUP(J2,条件規格!A1:DA161,90,FALSE)</f>
        <v>±2</v>
      </c>
      <c r="Q17" s="228"/>
    </row>
    <row r="18" spans="2:20" ht="16.899999999999999" customHeight="1">
      <c r="B18" s="278" t="s">
        <v>253</v>
      </c>
      <c r="C18" s="222" t="str">
        <f>HLOOKUP(F2,品種条件!A1:DH165,22,FALSE)</f>
        <v>ﾘﾊﾞｰｽｷｽｺｰﾄB</v>
      </c>
      <c r="D18" s="222" t="str">
        <f>HLOOKUP(J2,条件規格!A1:DA161,22,FALSE)</f>
        <v>-</v>
      </c>
      <c r="E18" s="223"/>
      <c r="F18" s="279" t="s">
        <v>319</v>
      </c>
      <c r="G18" s="224">
        <f>HLOOKUP(F2,品種条件!A1:DH165,65,FALSE)</f>
        <v>23</v>
      </c>
      <c r="H18" s="224" t="str">
        <f>HLOOKUP(J2,条件規格!A1:DA161,65,FALSE)</f>
        <v>±2</v>
      </c>
      <c r="I18" s="223"/>
      <c r="J18" s="229" t="s">
        <v>299</v>
      </c>
      <c r="K18" s="230">
        <f>HLOOKUP(F2,品種条件!A1:DH165,83,FALSE)</f>
        <v>100</v>
      </c>
      <c r="L18" s="230" t="str">
        <f>HLOOKUP(J2,条件規格!A1:DA161,83,FALSE)</f>
        <v>±5</v>
      </c>
      <c r="M18" s="231"/>
      <c r="N18" s="229" t="s">
        <v>305</v>
      </c>
      <c r="O18" s="232">
        <f>HLOOKUP(F2,品種条件!A1:DH165,91,FALSE)</f>
        <v>35</v>
      </c>
      <c r="P18" s="232" t="str">
        <f>HLOOKUP(J2,条件規格!A1:DA161,91,FALSE)</f>
        <v>±2</v>
      </c>
      <c r="Q18" s="228"/>
      <c r="R18" s="221" t="s">
        <v>575</v>
      </c>
    </row>
    <row r="19" spans="2:20" ht="16.899999999999999" customHeight="1">
      <c r="B19" s="278" t="s">
        <v>254</v>
      </c>
      <c r="C19" s="222" t="str">
        <f>HLOOKUP(F2,品種条件!A1:DH165,23,FALSE)</f>
        <v>ﾄﾞﾛｰ</v>
      </c>
      <c r="D19" s="222" t="str">
        <f>HLOOKUP(J2,条件規格!A1:DA161,23,FALSE)</f>
        <v>-</v>
      </c>
      <c r="E19" s="223"/>
      <c r="F19" s="279" t="s">
        <v>318</v>
      </c>
      <c r="G19" s="224">
        <f>HLOOKUP(F2,品種条件!A1:DH165,66,FALSE)</f>
        <v>20</v>
      </c>
      <c r="H19" s="224" t="str">
        <f>HLOOKUP(J2,条件規格!A1:DA161,66,FALSE)</f>
        <v>-</v>
      </c>
      <c r="I19" s="223"/>
      <c r="J19" s="229" t="s">
        <v>300</v>
      </c>
      <c r="K19" s="230">
        <f>HLOOKUP(F2,品種条件!A1:DH165,84,FALSE)</f>
        <v>135</v>
      </c>
      <c r="L19" s="230" t="str">
        <f>HLOOKUP(J2,条件規格!A1:DA161,84,FALSE)</f>
        <v>±5</v>
      </c>
      <c r="M19" s="231"/>
      <c r="N19" s="229" t="s">
        <v>306</v>
      </c>
      <c r="O19" s="232">
        <f>HLOOKUP(F2,品種条件!A1:DH165,92,FALSE)</f>
        <v>35</v>
      </c>
      <c r="P19" s="232" t="str">
        <f>HLOOKUP(J2,条件規格!A1:DA161,92,FALSE)</f>
        <v>±2</v>
      </c>
      <c r="Q19" s="228"/>
      <c r="R19" s="277" t="s">
        <v>371</v>
      </c>
      <c r="S19" s="53">
        <f>HLOOKUP(F2,品種条件!A1:DH165,142,FALSE)</f>
        <v>10</v>
      </c>
      <c r="T19" s="53" t="str">
        <f>HLOOKUP(J2,条件規格!A1:DA161,142,FALSE)&amp;""</f>
        <v>±1</v>
      </c>
    </row>
    <row r="20" spans="2:20" ht="16.899999999999999" customHeight="1">
      <c r="B20" s="278" t="s">
        <v>255</v>
      </c>
      <c r="C20" s="222" t="str">
        <f>HLOOKUP(F2,品種条件!A1:DH165,24,FALSE)</f>
        <v>230UR</v>
      </c>
      <c r="D20" s="222" t="str">
        <f>HLOOKUP(J2,条件規格!A1:DA161,24,FALSE)</f>
        <v>-</v>
      </c>
      <c r="E20" s="223"/>
      <c r="F20" s="279" t="s">
        <v>316</v>
      </c>
      <c r="G20" s="224">
        <f>HLOOKUP(F2,品種条件!A1:DH165,67,FALSE)</f>
        <v>0.38</v>
      </c>
      <c r="H20" s="224" t="str">
        <f>HLOOKUP(J2,条件規格!A1:DA161,67,FALSE)</f>
        <v>±0.05</v>
      </c>
      <c r="I20" s="223"/>
      <c r="J20" s="229" t="s">
        <v>301</v>
      </c>
      <c r="K20" s="230">
        <f>HLOOKUP(F2,品種条件!A1:DH165,85,FALSE)</f>
        <v>150</v>
      </c>
      <c r="L20" s="230" t="str">
        <f>HLOOKUP(J2,条件規格!A1:DA161,85,FALSE)</f>
        <v>±5</v>
      </c>
      <c r="M20" s="231"/>
      <c r="N20" s="229" t="s">
        <v>307</v>
      </c>
      <c r="O20" s="232">
        <f>HLOOKUP(F2,品種条件!A1:DH165,93,FALSE)</f>
        <v>35</v>
      </c>
      <c r="P20" s="232" t="str">
        <f>HLOOKUP(J2,条件規格!A1:DA161,93,FALSE)</f>
        <v>±2</v>
      </c>
      <c r="Q20" s="228"/>
      <c r="R20" s="277" t="s">
        <v>372</v>
      </c>
      <c r="S20" s="53">
        <f>HLOOKUP(F2,品種条件!A1:DH165,143,FALSE)</f>
        <v>0.17</v>
      </c>
      <c r="T20" s="53" t="str">
        <f>HLOOKUP(J2,条件規格!A1:DA161,143,FALSE)&amp;""</f>
        <v>±0.02</v>
      </c>
    </row>
    <row r="21" spans="2:20" ht="16.899999999999999" customHeight="1">
      <c r="B21" s="278" t="s">
        <v>332</v>
      </c>
      <c r="C21" s="222">
        <f>HLOOKUP(F2,品種条件!A1:DH165,25,FALSE)</f>
        <v>260</v>
      </c>
      <c r="D21" s="222" t="str">
        <f>HLOOKUP(J2,条件規格!A1:DA161,25,FALSE)</f>
        <v>±10</v>
      </c>
      <c r="E21" s="223"/>
      <c r="F21" s="279" t="s">
        <v>270</v>
      </c>
      <c r="G21" s="224" t="str">
        <f>HLOOKUP(F2,品種条件!A1:DH165,68,FALSE)</f>
        <v>ﾀｯﾁ</v>
      </c>
      <c r="H21" s="224" t="str">
        <f>HLOOKUP(J2,条件規格!A1:DA161,68,FALSE)</f>
        <v>-</v>
      </c>
      <c r="I21" s="223"/>
      <c r="J21" s="229" t="s">
        <v>302</v>
      </c>
      <c r="K21" s="230">
        <f>HLOOKUP(F2,品種条件!A1:DH165,86,FALSE)</f>
        <v>150</v>
      </c>
      <c r="L21" s="230" t="str">
        <f>HLOOKUP(J2,条件規格!A1:DA161,86,FALSE)</f>
        <v>±5</v>
      </c>
      <c r="M21" s="231"/>
      <c r="N21" s="229" t="s">
        <v>308</v>
      </c>
      <c r="O21" s="232">
        <f>HLOOKUP(F2,品種条件!A1:DH165,94,FALSE)</f>
        <v>35</v>
      </c>
      <c r="P21" s="232" t="str">
        <f>HLOOKUP(J2,条件規格!A1:DA161,94,FALSE)</f>
        <v>±2</v>
      </c>
      <c r="Q21" s="228"/>
    </row>
    <row r="22" spans="2:20" ht="16.899999999999999" customHeight="1">
      <c r="B22" s="278" t="s">
        <v>216</v>
      </c>
      <c r="C22" s="222" t="str">
        <f>HLOOKUP(F2,品種条件!A1:DH165,26,FALSE)</f>
        <v>-</v>
      </c>
      <c r="D22" s="222" t="str">
        <f>HLOOKUP(J2,条件規格!A1:DA161,26,FALSE)</f>
        <v>-</v>
      </c>
      <c r="E22" s="223"/>
      <c r="F22" s="280" t="s">
        <v>589</v>
      </c>
      <c r="G22" s="233">
        <f>HLOOKUP(F2,品種条件!A1:DH165,69,FALSE)</f>
        <v>120</v>
      </c>
      <c r="H22" s="233" t="str">
        <f>HLOOKUP(J2,条件規格!A1:DA161,69,FALSE)</f>
        <v>±5</v>
      </c>
      <c r="I22" s="234"/>
      <c r="J22" s="229" t="s">
        <v>303</v>
      </c>
      <c r="K22" s="230">
        <f>HLOOKUP(F2,品種条件!A1:DH165,87,FALSE)</f>
        <v>115</v>
      </c>
      <c r="L22" s="230" t="str">
        <f>HLOOKUP(J2,条件規格!A1:DA161,87,FALSE)</f>
        <v>±5</v>
      </c>
      <c r="M22" s="231"/>
      <c r="N22" s="229" t="s">
        <v>309</v>
      </c>
      <c r="O22" s="232">
        <f>HLOOKUP(F2,品種条件!A1:DH165,95,FALSE)</f>
        <v>30</v>
      </c>
      <c r="P22" s="232" t="str">
        <f>HLOOKUP(J2,条件規格!A1:DA161,95,FALSE)</f>
        <v>±2</v>
      </c>
      <c r="Q22" s="228"/>
    </row>
    <row r="23" spans="2:20" ht="16.899999999999999" customHeight="1">
      <c r="B23" s="278" t="s">
        <v>337</v>
      </c>
      <c r="C23" s="222">
        <f>HLOOKUP(F2,品種条件!A1:DH165,27,FALSE)</f>
        <v>0.2</v>
      </c>
      <c r="D23" s="222" t="str">
        <f>HLOOKUP(J2,条件規格!A1:DA161,27,FALSE)</f>
        <v>±0.1</v>
      </c>
      <c r="E23" s="223"/>
      <c r="F23" s="279" t="s">
        <v>317</v>
      </c>
      <c r="G23" s="224">
        <f>HLOOKUP(F2,品種条件!A1:DH165,70,FALSE)</f>
        <v>10</v>
      </c>
      <c r="H23" s="224" t="str">
        <f>HLOOKUP(J2,条件規格!A1:DA161,70,FALSE)</f>
        <v>-</v>
      </c>
      <c r="I23" s="223"/>
      <c r="J23" s="229" t="s">
        <v>221</v>
      </c>
      <c r="K23" s="230" t="str">
        <f>HLOOKUP(F2,品種条件!A1:DH165,88,FALSE)</f>
        <v>-</v>
      </c>
      <c r="L23" s="230" t="str">
        <f>HLOOKUP(J2,条件規格!A1:DA161,88,FALSE)</f>
        <v>-</v>
      </c>
      <c r="M23" s="231"/>
      <c r="N23" s="229" t="s">
        <v>310</v>
      </c>
      <c r="O23" s="232">
        <f>HLOOKUP(F2,品種条件!A1:DH165,96,FALSE)</f>
        <v>30</v>
      </c>
      <c r="P23" s="232" t="str">
        <f>HLOOKUP(J2,条件規格!A1:DA161,96,FALSE)</f>
        <v>±2</v>
      </c>
      <c r="Q23" s="228"/>
    </row>
    <row r="24" spans="2:20" ht="16.899999999999999" customHeight="1">
      <c r="B24" s="278" t="s">
        <v>351</v>
      </c>
      <c r="C24" s="222">
        <f>HLOOKUP(F2,品種条件!A1:DH165,28,FALSE)</f>
        <v>45</v>
      </c>
      <c r="D24" s="222" t="str">
        <f>HLOOKUP(J2,条件規格!A1:DA161,28,FALSE)</f>
        <v>-</v>
      </c>
      <c r="E24" s="228"/>
      <c r="F24" s="235" t="s">
        <v>395</v>
      </c>
    </row>
    <row r="25" spans="2:20" ht="16.899999999999999" customHeight="1">
      <c r="B25" s="278" t="s">
        <v>214</v>
      </c>
      <c r="C25" s="222" t="str">
        <f>HLOOKUP(F2,品種条件!A1:DH165,29,FALSE)</f>
        <v>-</v>
      </c>
      <c r="D25" s="222" t="str">
        <f>HLOOKUP(J2,条件規格!A1:DA161,29,FALSE)</f>
        <v>-</v>
      </c>
      <c r="E25" s="223"/>
      <c r="F25" s="236" t="s">
        <v>222</v>
      </c>
      <c r="G25" s="237" t="str">
        <f>HLOOKUP(F2,品種条件!A1:DH165,101,FALSE)</f>
        <v>BY24-846B</v>
      </c>
      <c r="H25" s="237" t="str">
        <f>HLOOKUP(J2,条件規格!A1:DA161,101,FALSE)</f>
        <v>-</v>
      </c>
      <c r="I25" s="231"/>
      <c r="J25" s="236" t="s">
        <v>228</v>
      </c>
      <c r="K25" s="238">
        <f>HLOOKUP(F2,品種条件!A1:DH165,107,FALSE)</f>
        <v>0.3</v>
      </c>
      <c r="L25" s="238" t="str">
        <f>HLOOKUP(J2,条件規格!A1:DA161,107,FALSE)</f>
        <v>±5%</v>
      </c>
      <c r="M25" s="223"/>
      <c r="N25" s="236" t="s">
        <v>234</v>
      </c>
      <c r="O25" s="238" t="str">
        <f>HLOOKUP(F2,品種条件!A1:DH165,118,FALSE)</f>
        <v>KS-847H</v>
      </c>
      <c r="P25" s="238" t="str">
        <f>HLOOKUP(J2,条件規格!A1:DA161,118,FALSE)</f>
        <v>-</v>
      </c>
      <c r="Q25" s="223"/>
      <c r="R25" s="236" t="s">
        <v>241</v>
      </c>
      <c r="S25" s="239">
        <f>HLOOKUP(F2,品種条件!A1:DH165,125,FALSE)</f>
        <v>0.4</v>
      </c>
      <c r="T25" s="239" t="str">
        <f>HLOOKUP(J2,条件規格!A1:DA161,125,FALSE)</f>
        <v>±5%</v>
      </c>
    </row>
    <row r="26" spans="2:20" ht="16.899999999999999" customHeight="1">
      <c r="B26" s="278" t="s">
        <v>256</v>
      </c>
      <c r="C26" s="222" t="str">
        <f>HLOOKUP(F2,品種条件!A1:DH165,30,FALSE)</f>
        <v>ﾁｬﾝﾊﾞｰ</v>
      </c>
      <c r="D26" s="222" t="str">
        <f>HLOOKUP(J2,条件規格!A1:DA161,30,FALSE)</f>
        <v>-</v>
      </c>
      <c r="E26" s="223"/>
      <c r="F26" s="236" t="s">
        <v>223</v>
      </c>
      <c r="G26" s="237" t="str">
        <f>HLOOKUP(F2,品種条件!A1:DH165,102,FALSE)</f>
        <v>BY24-846C</v>
      </c>
      <c r="H26" s="237" t="str">
        <f>HLOOKUP(J2,条件規格!A1:DA161,102,FALSE)</f>
        <v>-</v>
      </c>
      <c r="I26" s="231"/>
      <c r="J26" s="236" t="s">
        <v>229</v>
      </c>
      <c r="K26" s="237">
        <f>HLOOKUP(F2,品種条件!A1:DH165,108,FALSE)</f>
        <v>0.1</v>
      </c>
      <c r="L26" s="237" t="str">
        <f>HLOOKUP(J2,条件規格!A1:DA161,108,FALSE)</f>
        <v>±5%</v>
      </c>
      <c r="M26" s="231"/>
      <c r="N26" s="236" t="s">
        <v>235</v>
      </c>
      <c r="O26" s="238" t="str">
        <f>HLOOKUP(F2,品種条件!A1:DH165,119,FALSE)</f>
        <v>ﾄﾙｴﾝ</v>
      </c>
      <c r="P26" s="238" t="str">
        <f>HLOOKUP(J2,条件規格!A1:DA161,119,FALSE)</f>
        <v>-</v>
      </c>
      <c r="Q26" s="223"/>
      <c r="R26" s="236" t="s">
        <v>242</v>
      </c>
      <c r="S26" s="238">
        <f>HLOOKUP(F2,品種条件!A1:DH165,126,FALSE)</f>
        <v>5.4</v>
      </c>
      <c r="T26" s="239" t="str">
        <f>HLOOKUP(J2,条件規格!A1:DA161,126,FALSE)</f>
        <v>±5%</v>
      </c>
    </row>
    <row r="27" spans="2:20" ht="16.899999999999999" customHeight="1">
      <c r="B27" s="278" t="s">
        <v>342</v>
      </c>
      <c r="C27" s="222" t="str">
        <f>HLOOKUP(F2,品種条件!A1:DH165,31,FALSE)</f>
        <v>ﾍﾞﾙﾎﾞ/40°</v>
      </c>
      <c r="D27" s="222" t="str">
        <f>HLOOKUP(J2,条件規格!A1:DA161,31,FALSE)</f>
        <v>-</v>
      </c>
      <c r="E27" s="223"/>
      <c r="F27" s="236" t="s">
        <v>224</v>
      </c>
      <c r="G27" s="237" t="str">
        <f>HLOOKUP(F2,品種条件!A1:DH165,103,FALSE)</f>
        <v>BY24-846E</v>
      </c>
      <c r="H27" s="237" t="str">
        <f>HLOOKUP(J2,条件規格!A1:DA161,103,FALSE)</f>
        <v>-</v>
      </c>
      <c r="I27" s="231"/>
      <c r="J27" s="236" t="s">
        <v>230</v>
      </c>
      <c r="K27" s="237">
        <f>HLOOKUP(F2,品種条件!A1:DH165,109,FALSE)</f>
        <v>0.2</v>
      </c>
      <c r="L27" s="237" t="str">
        <f>HLOOKUP(J2,条件規格!A1:DA161,109,FALSE)</f>
        <v>±5%</v>
      </c>
      <c r="M27" s="231"/>
      <c r="N27" s="236" t="s">
        <v>236</v>
      </c>
      <c r="O27" s="238" t="str">
        <f>HLOOKUP(F2,品種条件!A1:DH165,120,FALSE)</f>
        <v>ｎﾍﾌﾟﾀﾝ</v>
      </c>
      <c r="P27" s="238" t="str">
        <f>HLOOKUP(J2,条件規格!A1:DA161,120,FALSE)</f>
        <v>-</v>
      </c>
      <c r="Q27" s="223"/>
      <c r="R27" s="236" t="s">
        <v>243</v>
      </c>
      <c r="S27" s="238">
        <f>HLOOKUP(F2,品種条件!A1:DH165,127,FALSE)</f>
        <v>4.2</v>
      </c>
      <c r="T27" s="239" t="str">
        <f>HLOOKUP(J2,条件規格!A1:DA161,127,FALSE)</f>
        <v>±5%</v>
      </c>
    </row>
    <row r="28" spans="2:20" ht="16.899999999999999" customHeight="1">
      <c r="B28" s="278" t="s">
        <v>257</v>
      </c>
      <c r="C28" s="222" t="str">
        <f>HLOOKUP(F2,品種条件!A1:DH165,32,FALSE)</f>
        <v>-</v>
      </c>
      <c r="D28" s="222" t="str">
        <f>HLOOKUP(J2,条件規格!A1:DA161,32,FALSE)</f>
        <v>-</v>
      </c>
      <c r="E28" s="223"/>
      <c r="F28" s="236" t="s">
        <v>225</v>
      </c>
      <c r="G28" s="237" t="str">
        <f>HLOOKUP(F2,品種条件!A1:DH165,104,FALSE)</f>
        <v>ﾄﾙｴﾝ</v>
      </c>
      <c r="H28" s="237" t="str">
        <f>HLOOKUP(J2,条件規格!A1:DA161,104,FALSE)</f>
        <v>-</v>
      </c>
      <c r="I28" s="231"/>
      <c r="J28" s="236" t="s">
        <v>231</v>
      </c>
      <c r="K28" s="237">
        <f>HLOOKUP(F2,品種条件!A1:DH165,110,FALSE)</f>
        <v>5</v>
      </c>
      <c r="L28" s="237" t="str">
        <f>HLOOKUP(J2,条件規格!A1:DA161,110,FALSE)</f>
        <v>±5%</v>
      </c>
      <c r="M28" s="231"/>
      <c r="N28" s="236" t="s">
        <v>237</v>
      </c>
      <c r="O28" s="238" t="str">
        <f>HLOOKUP(F2,品種条件!A1:DH165,121,FALSE)</f>
        <v>PL50T</v>
      </c>
      <c r="P28" s="238" t="str">
        <f>HLOOKUP(J2,条件規格!A1:DA161,121,FALSE)</f>
        <v>-</v>
      </c>
      <c r="Q28" s="223"/>
      <c r="R28" s="236" t="s">
        <v>244</v>
      </c>
      <c r="S28" s="410">
        <f>HLOOKUP(F2,品種条件!A1:DH165,128,FALSE)</f>
        <v>5.0000000000000001E-3</v>
      </c>
      <c r="T28" s="239" t="str">
        <f>HLOOKUP(J2,条件規格!A1:DA161,128,FALSE)</f>
        <v>±5%</v>
      </c>
    </row>
    <row r="29" spans="2:20" ht="16.899999999999999" customHeight="1">
      <c r="B29" s="278" t="s">
        <v>258</v>
      </c>
      <c r="C29" s="222" t="str">
        <f>HLOOKUP(F2,品種条件!A1:DH165,33,FALSE)</f>
        <v>単独</v>
      </c>
      <c r="D29" s="222" t="str">
        <f>HLOOKUP(J2,条件規格!A1:DA161,33,FALSE)</f>
        <v>-</v>
      </c>
      <c r="E29" s="223"/>
      <c r="F29" s="236" t="s">
        <v>226</v>
      </c>
      <c r="G29" s="237" t="str">
        <f>HLOOKUP(F2,品種条件!A1:DH165,105,FALSE)</f>
        <v>IPA</v>
      </c>
      <c r="H29" s="237" t="str">
        <f>HLOOKUP(J2,条件規格!A1:DA161,105,FALSE)</f>
        <v>-</v>
      </c>
      <c r="I29" s="231"/>
      <c r="J29" s="236" t="s">
        <v>232</v>
      </c>
      <c r="K29" s="237">
        <f>HLOOKUP(F2,品種条件!A1:DH165,111,FALSE)</f>
        <v>5</v>
      </c>
      <c r="L29" s="237" t="str">
        <f>HLOOKUP(J2,条件規格!A1:DA161,111,FALSE)</f>
        <v>±5%</v>
      </c>
      <c r="M29" s="231"/>
      <c r="N29" s="236" t="s">
        <v>238</v>
      </c>
      <c r="O29" s="238" t="str">
        <f>HLOOKUP(F2,品種条件!A1:DH165,122,FALSE)</f>
        <v>-</v>
      </c>
      <c r="P29" s="238" t="str">
        <f>HLOOKUP(J2,条件規格!A1:DA161,122,FALSE)</f>
        <v>-</v>
      </c>
      <c r="Q29" s="223"/>
      <c r="R29" s="236" t="s">
        <v>245</v>
      </c>
      <c r="S29" s="238" t="str">
        <f>HLOOKUP(F2,品種条件!A1:DH165,129,FALSE)</f>
        <v>-</v>
      </c>
      <c r="T29" s="239" t="str">
        <f>HLOOKUP(J2,条件規格!A1:DA161,129,FALSE)</f>
        <v>-</v>
      </c>
    </row>
    <row r="30" spans="2:20" ht="16.899999999999999" customHeight="1">
      <c r="B30" s="278" t="s">
        <v>340</v>
      </c>
      <c r="C30" s="222">
        <f>HLOOKUP(F2,品種条件!A1:DH165,34,FALSE)</f>
        <v>185</v>
      </c>
      <c r="D30" s="222" t="str">
        <f>HLOOKUP(J2,条件規格!A1:DA161,34,FALSE)&amp;""</f>
        <v/>
      </c>
      <c r="E30" s="223"/>
      <c r="F30" s="236" t="s">
        <v>227</v>
      </c>
      <c r="G30" s="237" t="str">
        <f>HLOOKUP(F2,品種条件!A1:DH165,106,FALSE)</f>
        <v>-</v>
      </c>
      <c r="H30" s="237" t="str">
        <f>HLOOKUP(J2,条件規格!A1:DA161,106,FALSE)</f>
        <v>-</v>
      </c>
      <c r="I30" s="231"/>
      <c r="J30" s="236" t="s">
        <v>233</v>
      </c>
      <c r="K30" s="237" t="str">
        <f>HLOOKUP(F2,品種条件!A1:DH165,112,FALSE)</f>
        <v>-</v>
      </c>
      <c r="L30" s="237" t="str">
        <f>HLOOKUP(J2,条件規格!A1:DA161,112,FALSE)</f>
        <v>±5%</v>
      </c>
      <c r="M30" s="231"/>
      <c r="N30" s="236" t="s">
        <v>239</v>
      </c>
      <c r="O30" s="238" t="str">
        <f>HLOOKUP(F2,品種条件!A1:DH165,123,FALSE)</f>
        <v>-</v>
      </c>
      <c r="P30" s="238" t="str">
        <f>HLOOKUP(J2,条件規格!A1:DA161,123,FALSE)</f>
        <v>-</v>
      </c>
      <c r="Q30" s="223"/>
      <c r="R30" s="236" t="s">
        <v>246</v>
      </c>
      <c r="S30" s="238" t="str">
        <f>HLOOKUP(F2,品種条件!A1:DH165,130,FALSE)</f>
        <v>-</v>
      </c>
      <c r="T30" s="239" t="str">
        <f>HLOOKUP(J2,条件規格!A1:DA161,130,FALSE)</f>
        <v>-</v>
      </c>
    </row>
    <row r="31" spans="2:20" ht="16.899999999999999" customHeight="1">
      <c r="B31" s="278" t="s">
        <v>259</v>
      </c>
      <c r="C31" s="222" t="str">
        <f>HLOOKUP(F2,品種条件!A1:DH165,35,FALSE)</f>
        <v>ﾘﾊﾞｰｽｷｽｺｰﾄB</v>
      </c>
      <c r="D31" s="222" t="str">
        <f>HLOOKUP(J2,条件規格!A1:DA161,35,FALSE)</f>
        <v>-</v>
      </c>
      <c r="E31" s="223"/>
      <c r="F31" s="236" t="s">
        <v>361</v>
      </c>
      <c r="G31" s="238" t="str">
        <f>HLOOKUP(F2,品種条件!A1:DH165,114,FALSE)</f>
        <v>＃400</v>
      </c>
      <c r="H31" s="238" t="str">
        <f>HLOOKUP(J2,条件規格!A1:DA161,114,FALSE)</f>
        <v>-</v>
      </c>
      <c r="I31" s="223"/>
      <c r="J31" s="236" t="s">
        <v>248</v>
      </c>
      <c r="K31" s="237">
        <f>HLOOKUP(F2,品種条件!A1:DH165,113,FALSE)</f>
        <v>10.6</v>
      </c>
      <c r="L31" s="237" t="str">
        <f>HLOOKUP(J2,条件規格!A1:DA161,117,FALSE)</f>
        <v>-</v>
      </c>
      <c r="M31" s="231"/>
      <c r="N31" s="236" t="s">
        <v>240</v>
      </c>
      <c r="O31" s="238" t="str">
        <f>HLOOKUP(F2,品種条件!A1:DH165,124,FALSE)</f>
        <v>-</v>
      </c>
      <c r="P31" s="238" t="str">
        <f>HLOOKUP(J2,条件規格!A1:DA161,124,FALSE)</f>
        <v>-</v>
      </c>
      <c r="Q31" s="223"/>
      <c r="R31" s="236" t="s">
        <v>247</v>
      </c>
      <c r="S31" s="238" t="str">
        <f>HLOOKUP(F2,品種条件!A1:DH165,131,FALSE)</f>
        <v>-</v>
      </c>
      <c r="T31" s="239" t="str">
        <f>HLOOKUP(J2,条件規格!A1:DA161,131,FALSE)</f>
        <v>-</v>
      </c>
    </row>
    <row r="32" spans="2:20" ht="16.899999999999999" customHeight="1">
      <c r="B32" s="278" t="s">
        <v>260</v>
      </c>
      <c r="C32" s="222" t="str">
        <f>HLOOKUP(F2,品種条件!A1:DH165,36,FALSE)</f>
        <v>ﾄﾞﾛｰ</v>
      </c>
      <c r="D32" s="222" t="str">
        <f>HLOOKUP(J2,条件規格!A1:DA161,36,FALSE)</f>
        <v>-</v>
      </c>
      <c r="E32" s="223"/>
      <c r="F32" s="236" t="s">
        <v>362</v>
      </c>
      <c r="G32" s="238" t="str">
        <f>HLOOKUP(F2,品種条件!A1:DH165,115,FALSE)</f>
        <v>1.0μm</v>
      </c>
      <c r="H32" s="240"/>
      <c r="I32" s="228"/>
      <c r="N32" s="236" t="s">
        <v>365</v>
      </c>
      <c r="O32" s="239" t="str">
        <f>HLOOKUP(F2,品種条件!A1:DH165,133,FALSE)</f>
        <v>＃400</v>
      </c>
      <c r="P32" s="239" t="str">
        <f>HLOOKUP(J2,条件規格!A1:DA161,133,FALSE)</f>
        <v>-</v>
      </c>
      <c r="Q32" s="219"/>
      <c r="R32" s="236" t="s">
        <v>249</v>
      </c>
      <c r="S32" s="238">
        <f>HLOOKUP(F2,品種条件!A1:DH165,132,FALSE)</f>
        <v>10.005000000000001</v>
      </c>
      <c r="T32" s="239" t="str">
        <f>HLOOKUP(J2,条件規格!A1:DA161,132,FALSE)</f>
        <v>±5%</v>
      </c>
    </row>
    <row r="33" spans="2:20" ht="16.899999999999999" customHeight="1">
      <c r="B33" s="278" t="s">
        <v>261</v>
      </c>
      <c r="C33" s="222" t="str">
        <f>HLOOKUP(F2,品種条件!A1:DH165,37,FALSE)</f>
        <v>110UR</v>
      </c>
      <c r="D33" s="222" t="str">
        <f>HLOOKUP(J2,条件規格!A1:DA161,37,FALSE)</f>
        <v>-</v>
      </c>
      <c r="E33" s="223"/>
      <c r="F33" s="236" t="s">
        <v>363</v>
      </c>
      <c r="G33" s="241">
        <f>HLOOKUP(F2,品種条件!A1:DH165,116,FALSE)</f>
        <v>200</v>
      </c>
      <c r="H33" s="240"/>
      <c r="I33" s="228"/>
      <c r="N33" s="236" t="s">
        <v>366</v>
      </c>
      <c r="O33" s="239" t="str">
        <f>HLOOKUP(F2,品種条件!A1:DH165,134,FALSE)</f>
        <v>5.0μm</v>
      </c>
      <c r="S33" s="228"/>
    </row>
    <row r="34" spans="2:20" ht="16.899999999999999" customHeight="1">
      <c r="B34" s="278" t="s">
        <v>331</v>
      </c>
      <c r="C34" s="222">
        <f>HLOOKUP(F2,品種条件!A1:DH165,38,FALSE)</f>
        <v>230</v>
      </c>
      <c r="D34" s="222" t="str">
        <f>HLOOKUP(J2,条件規格!A1:DA161,38,FALSE)</f>
        <v>±10</v>
      </c>
      <c r="E34" s="242"/>
      <c r="F34" s="236" t="s">
        <v>364</v>
      </c>
      <c r="G34" s="248" t="str">
        <f>HLOOKUP(F2,品種条件!A1:DH165,117,FALSE)&amp;""</f>
        <v>-</v>
      </c>
      <c r="H34" s="243"/>
      <c r="I34" s="244"/>
      <c r="J34" s="245"/>
      <c r="K34" s="245"/>
      <c r="L34" s="246"/>
      <c r="M34" s="247"/>
      <c r="N34" s="236" t="s">
        <v>367</v>
      </c>
      <c r="O34" s="241" t="str">
        <f>HLOOKUP(F2,品種条件!A1:DH165,135,FALSE)</f>
        <v>＃200</v>
      </c>
      <c r="P34" s="228"/>
      <c r="Q34" s="228"/>
    </row>
    <row r="35" spans="2:20" ht="16.899999999999999" customHeight="1">
      <c r="B35" s="278" t="s">
        <v>217</v>
      </c>
      <c r="C35" s="222" t="str">
        <f>HLOOKUP(F2,品種条件!A1:DH165,39,FALSE)</f>
        <v>-</v>
      </c>
      <c r="D35" s="222" t="str">
        <f>HLOOKUP(J2,条件規格!A1:DA161,39,FALSE)</f>
        <v>-</v>
      </c>
      <c r="E35" s="228"/>
      <c r="N35" s="236" t="s">
        <v>368</v>
      </c>
      <c r="O35" s="248" t="str">
        <f>HLOOKUP(F2,品種条件!A1:DH165,136,FALSE)&amp;""</f>
        <v>PL50Tは電子天秤計量</v>
      </c>
      <c r="P35" s="244"/>
      <c r="Q35" s="244"/>
      <c r="R35" s="245"/>
      <c r="S35" s="245"/>
      <c r="T35" s="246"/>
    </row>
    <row r="36" spans="2:20" ht="16.899999999999999" customHeight="1">
      <c r="B36" s="278" t="s">
        <v>338</v>
      </c>
      <c r="C36" s="222">
        <f>HLOOKUP(F2,品種条件!A1:DH165,40,FALSE)</f>
        <v>0.2</v>
      </c>
      <c r="D36" s="222" t="str">
        <f>HLOOKUP(J2,条件規格!A1:DA161,40,FALSE)</f>
        <v>±0.1</v>
      </c>
      <c r="E36" s="228"/>
      <c r="F36" s="249" t="s">
        <v>401</v>
      </c>
    </row>
    <row r="37" spans="2:20" ht="16.899999999999999" customHeight="1">
      <c r="B37" s="278" t="s">
        <v>350</v>
      </c>
      <c r="C37" s="222">
        <f>HLOOKUP(F2,品種条件!A1:DH165,41,FALSE)</f>
        <v>-5</v>
      </c>
      <c r="D37" s="222" t="str">
        <f>HLOOKUP(J2,条件規格!A1:DA161,41,FALSE)</f>
        <v>-</v>
      </c>
      <c r="E37" s="228"/>
      <c r="F37" s="250" t="s">
        <v>276</v>
      </c>
      <c r="G37" s="272" t="str">
        <f>HLOOKUP(F2,品種条件!A1:DH165,150,FALSE)&amp;""</f>
        <v>赤ﾃｰﾌﾟ3点止め</v>
      </c>
      <c r="H37" s="251"/>
      <c r="I37" s="252"/>
      <c r="J37" s="252"/>
      <c r="K37" s="252"/>
      <c r="L37" s="253"/>
      <c r="N37" s="235" t="s">
        <v>396</v>
      </c>
      <c r="O37" s="254"/>
    </row>
    <row r="38" spans="2:20" ht="16.899999999999999" customHeight="1">
      <c r="B38" s="278" t="s">
        <v>215</v>
      </c>
      <c r="C38" s="222" t="str">
        <f>HLOOKUP(F2,品種条件!A1:DH165,42,FALSE)</f>
        <v>-</v>
      </c>
      <c r="D38" s="222" t="str">
        <f>HLOOKUP(J2,条件規格!A1:DA161,42,FALSE)</f>
        <v>-</v>
      </c>
      <c r="E38" s="228"/>
      <c r="F38" s="255" t="s">
        <v>277</v>
      </c>
      <c r="G38" s="272" t="str">
        <f>HLOOKUP(F2,品種条件!A1:DH165,151,FALSE)&amp;""</f>
        <v>ﾐﾗｰﾏｯﾄ</v>
      </c>
      <c r="H38" s="251"/>
      <c r="I38" s="252"/>
      <c r="J38" s="252"/>
      <c r="K38" s="252"/>
      <c r="L38" s="253"/>
      <c r="N38" s="255" t="s">
        <v>271</v>
      </c>
      <c r="O38" s="256" t="str">
        <f>HLOOKUP(F2,品種条件!A1:DH165,137,FALSE)</f>
        <v>6”FWP1270㎜</v>
      </c>
      <c r="P38" s="252"/>
      <c r="Q38" s="252"/>
      <c r="R38" s="252"/>
      <c r="S38" s="252"/>
      <c r="T38" s="253"/>
    </row>
    <row r="39" spans="2:20" ht="16.899999999999999" customHeight="1">
      <c r="B39" s="278" t="s">
        <v>262</v>
      </c>
      <c r="C39" s="222" t="str">
        <f>HLOOKUP(F2,品種条件!A1:DH165,43,FALSE)</f>
        <v>ﾁｬﾝﾊﾞｰ</v>
      </c>
      <c r="D39" s="222" t="str">
        <f>HLOOKUP(J2,条件規格!A1:DA161,43,FALSE)</f>
        <v>-</v>
      </c>
      <c r="E39" s="228"/>
      <c r="F39" s="255" t="s">
        <v>278</v>
      </c>
      <c r="G39" s="272" t="str">
        <f>HLOOKUP(F2,品種条件!A1:DH165,152,FALSE)&amp;""</f>
        <v>巻出し方向表示</v>
      </c>
      <c r="H39" s="251"/>
      <c r="I39" s="252"/>
      <c r="J39" s="252"/>
      <c r="K39" s="252"/>
      <c r="L39" s="253"/>
    </row>
    <row r="40" spans="2:20" ht="16.899999999999999" customHeight="1">
      <c r="B40" s="278" t="s">
        <v>341</v>
      </c>
      <c r="C40" s="222" t="str">
        <f>HLOOKUP(F2,品種条件!A1:DH165,44,FALSE)</f>
        <v>ﾍﾞﾙﾎﾞ/40°</v>
      </c>
      <c r="D40" s="222" t="str">
        <f>HLOOKUP(J2,条件規格!A1:DA161,44,FALSE)</f>
        <v>-</v>
      </c>
      <c r="E40" s="228"/>
      <c r="F40" s="255" t="s">
        <v>279</v>
      </c>
      <c r="G40" s="272" t="str">
        <f>HLOOKUP(F2,品種条件!A1:DH165,153,FALSE)&amp;""</f>
        <v>ﾁｭｰﾌﾞｺｱ内側に折込み（1000mmﾁｭｰﾌﾞ）</v>
      </c>
      <c r="H40" s="251"/>
      <c r="I40" s="252"/>
      <c r="J40" s="252"/>
      <c r="K40" s="252"/>
      <c r="L40" s="253"/>
      <c r="N40" s="235" t="s">
        <v>397</v>
      </c>
    </row>
    <row r="41" spans="2:20" ht="16.899999999999999" customHeight="1">
      <c r="B41" s="278" t="s">
        <v>263</v>
      </c>
      <c r="C41" s="222" t="str">
        <f>HLOOKUP(F2,品種条件!A1:DH165,45,FALSE)</f>
        <v>-</v>
      </c>
      <c r="D41" s="222" t="str">
        <f>HLOOKUP(J2,条件規格!A1:DA161,45,FALSE)</f>
        <v>-</v>
      </c>
      <c r="E41" s="228"/>
      <c r="F41" s="255" t="s">
        <v>280</v>
      </c>
      <c r="G41" s="272" t="str">
        <f>HLOOKUP(F2,品種条件!A1:DH165,154,FALSE)&amp;""</f>
        <v/>
      </c>
      <c r="H41" s="251"/>
      <c r="I41" s="252"/>
      <c r="J41" s="252"/>
      <c r="K41" s="252"/>
      <c r="L41" s="253"/>
      <c r="N41" s="255" t="s">
        <v>272</v>
      </c>
      <c r="O41" s="256" t="str">
        <f>HLOOKUP(F2,品種条件!A1:DH165,138,FALSE)</f>
        <v>5m/1本</v>
      </c>
      <c r="P41" s="252"/>
      <c r="Q41" s="252"/>
      <c r="R41" s="252"/>
      <c r="S41" s="252"/>
      <c r="T41" s="253"/>
    </row>
    <row r="42" spans="2:20" ht="16.899999999999999" customHeight="1">
      <c r="B42" s="278" t="s">
        <v>264</v>
      </c>
      <c r="C42" s="222" t="str">
        <f>HLOOKUP(F2,品種条件!A1:DH165,46,FALSE)</f>
        <v>単独</v>
      </c>
      <c r="D42" s="222" t="str">
        <f>HLOOKUP(J2,条件規格!A1:DA161,46,FALSE)</f>
        <v>-</v>
      </c>
      <c r="E42" s="228"/>
      <c r="F42" s="255" t="s">
        <v>374</v>
      </c>
      <c r="G42" s="272" t="str">
        <f>HLOOKUP(F2,品種条件!A1:DH165,155,FALSE)&amp;""</f>
        <v/>
      </c>
      <c r="H42" s="251"/>
      <c r="I42" s="252"/>
      <c r="J42" s="252"/>
      <c r="K42" s="252"/>
      <c r="L42" s="253"/>
    </row>
    <row r="43" spans="2:20" ht="16.899999999999999" customHeight="1">
      <c r="B43" s="278" t="s">
        <v>339</v>
      </c>
      <c r="C43" s="222">
        <f>HLOOKUP(F2,品種条件!A1:DH165,47,FALSE)</f>
        <v>185</v>
      </c>
      <c r="D43" s="222" t="str">
        <f>HLOOKUP(J2,条件規格!A1:DA161,47,FALSE)&amp;""</f>
        <v>±100</v>
      </c>
      <c r="E43" s="228"/>
      <c r="N43" s="257" t="s">
        <v>400</v>
      </c>
    </row>
    <row r="44" spans="2:20" ht="16.899999999999999" customHeight="1">
      <c r="B44" s="278" t="s">
        <v>265</v>
      </c>
      <c r="C44" s="222" t="str">
        <f>HLOOKUP(F2,品種条件!A1:DH165,48,FALSE)</f>
        <v>-</v>
      </c>
      <c r="D44" s="222" t="str">
        <f>HLOOKUP(J2,条件規格!A1:DA161,48,FALSE)</f>
        <v>-</v>
      </c>
      <c r="E44" s="228"/>
      <c r="M44" s="247"/>
      <c r="N44" s="258" t="s">
        <v>283</v>
      </c>
      <c r="O44" s="259" t="str">
        <f>HLOOKUP(F2,品種条件!A1:DH165,156,FALSE)&amp;""</f>
        <v>短尺4800m以上</v>
      </c>
      <c r="P44" s="260"/>
      <c r="Q44" s="260"/>
      <c r="R44" s="260"/>
      <c r="S44" s="260"/>
      <c r="T44" s="261"/>
    </row>
    <row r="45" spans="2:20" ht="16.899999999999999" customHeight="1">
      <c r="B45" s="278" t="s">
        <v>266</v>
      </c>
      <c r="C45" s="222" t="str">
        <f>HLOOKUP(F2,品種条件!A1:DH165,49,FALSE)</f>
        <v>-</v>
      </c>
      <c r="D45" s="222" t="str">
        <f>HLOOKUP(J2,条件規格!A1:DA161,49,FALSE)</f>
        <v>-</v>
      </c>
      <c r="F45" s="235" t="s">
        <v>399</v>
      </c>
      <c r="M45" s="247"/>
      <c r="N45" s="258" t="s">
        <v>284</v>
      </c>
      <c r="O45" s="259" t="str">
        <f>HLOOKUP(F2,品種条件!A1:DH165,157,FALSE)&amp;""</f>
        <v>加工最終製品塗布量上昇注意！少ない残塗料で塗らないこと！</v>
      </c>
      <c r="P45" s="260"/>
      <c r="Q45" s="260"/>
      <c r="R45" s="260"/>
      <c r="S45" s="260"/>
      <c r="T45" s="261"/>
    </row>
    <row r="46" spans="2:20" ht="16.899999999999999" customHeight="1">
      <c r="B46" s="278" t="s">
        <v>267</v>
      </c>
      <c r="C46" s="222" t="str">
        <f>HLOOKUP(F2,品種条件!A1:DH165,50,FALSE)</f>
        <v>切</v>
      </c>
      <c r="D46" s="222" t="str">
        <f>HLOOKUP(J2,条件規格!A1:DA161,50,FALSE)</f>
        <v>-</v>
      </c>
      <c r="F46" s="262" t="s">
        <v>273</v>
      </c>
      <c r="G46" s="269" t="str">
        <f>HLOOKUP(F2,品種条件!A1:DH165,144,FALSE)&amp;""</f>
        <v>付着量幅方向3点測定（X線）</v>
      </c>
      <c r="H46" s="263"/>
      <c r="I46" s="264"/>
      <c r="J46" s="264"/>
      <c r="K46" s="264"/>
      <c r="L46" s="265"/>
      <c r="M46" s="247"/>
      <c r="N46" s="258" t="s">
        <v>285</v>
      </c>
      <c r="O46" s="259" t="str">
        <f>HLOOKUP(F2,品種条件!A1:DH165,158,FALSE)&amp;""</f>
        <v/>
      </c>
      <c r="P46" s="260"/>
      <c r="Q46" s="260"/>
      <c r="R46" s="260"/>
      <c r="S46" s="260"/>
      <c r="T46" s="261"/>
    </row>
    <row r="47" spans="2:20" ht="16.899999999999999" customHeight="1">
      <c r="B47" s="278" t="s">
        <v>268</v>
      </c>
      <c r="C47" s="222" t="str">
        <f>HLOOKUP(F2,品種条件!A1:DH165,51,FALSE)</f>
        <v>-</v>
      </c>
      <c r="D47" s="222" t="str">
        <f>HLOOKUP(J2,条件規格!A1:DA161,51,FALSE)</f>
        <v>-</v>
      </c>
      <c r="F47" s="262" t="s">
        <v>274</v>
      </c>
      <c r="G47" s="269" t="str">
        <f>HLOOKUP(F2,品種条件!A1:DH165,145,FALSE)&amp;""</f>
        <v>外観ｷｽﾞ検査</v>
      </c>
      <c r="H47" s="263"/>
      <c r="I47" s="264"/>
      <c r="J47" s="264"/>
      <c r="K47" s="264"/>
      <c r="L47" s="265"/>
      <c r="M47" s="247"/>
      <c r="N47" s="258" t="s">
        <v>286</v>
      </c>
      <c r="O47" s="259" t="str">
        <f>HLOOKUP(F2,品種条件!A1:DH165,159,FALSE)&amp;""</f>
        <v/>
      </c>
      <c r="P47" s="260"/>
      <c r="Q47" s="260"/>
      <c r="R47" s="260"/>
      <c r="S47" s="260"/>
      <c r="T47" s="261"/>
    </row>
    <row r="48" spans="2:20" ht="16.899999999999999" customHeight="1">
      <c r="B48" s="278" t="s">
        <v>353</v>
      </c>
      <c r="C48" s="222" t="str">
        <f>HLOOKUP(F2,品種条件!A1:DH165,52,FALSE)</f>
        <v>上巻/ｺｰﾄ内</v>
      </c>
      <c r="D48" s="222" t="str">
        <f>HLOOKUP(J2,条件規格!A1:DA161,52,FALSE)</f>
        <v>-</v>
      </c>
      <c r="F48" s="262" t="s">
        <v>275</v>
      </c>
      <c r="G48" s="269" t="str">
        <f>HLOOKUP(F2,品種条件!A1:DH165,146,FALSE)&amp;""</f>
        <v>ﾗﾌﾞｵﾌ検査</v>
      </c>
      <c r="H48" s="263"/>
      <c r="I48" s="264"/>
      <c r="J48" s="264"/>
      <c r="K48" s="264"/>
      <c r="L48" s="265"/>
      <c r="M48" s="247"/>
      <c r="N48" s="258" t="s">
        <v>287</v>
      </c>
      <c r="O48" s="259" t="str">
        <f>HLOOKUP(F2,品種条件!A1:DH165,160,FALSE)&amp;""</f>
        <v/>
      </c>
      <c r="P48" s="260"/>
      <c r="Q48" s="260"/>
      <c r="R48" s="260"/>
      <c r="S48" s="260"/>
      <c r="T48" s="261"/>
    </row>
    <row r="49" spans="2:20" ht="16.899999999999999" customHeight="1">
      <c r="B49" s="278" t="s">
        <v>269</v>
      </c>
      <c r="C49" s="222" t="str">
        <f>HLOOKUP(F2,品種条件!A1:DH165,53,FALSE)</f>
        <v>切</v>
      </c>
      <c r="D49" s="222" t="str">
        <f>HLOOKUP(J2,条件規格!A1:DA161,53,FALSE)</f>
        <v>-</v>
      </c>
      <c r="F49" s="262" t="s">
        <v>586</v>
      </c>
      <c r="G49" s="269" t="str">
        <f>HLOOKUP(F2,品種条件!A1:DH165,147,FALSE)&amp;""</f>
        <v>製品幅測定</v>
      </c>
      <c r="H49" s="263"/>
      <c r="I49" s="264"/>
      <c r="J49" s="264"/>
      <c r="K49" s="264"/>
      <c r="L49" s="265"/>
      <c r="M49" s="247"/>
      <c r="N49" s="258" t="s">
        <v>288</v>
      </c>
      <c r="O49" s="259" t="str">
        <f>HLOOKUP(F2,品種条件!A1:DH165,161,FALSE)&amp;""</f>
        <v/>
      </c>
      <c r="P49" s="260"/>
      <c r="Q49" s="260"/>
      <c r="R49" s="260"/>
      <c r="S49" s="260"/>
      <c r="T49" s="261"/>
    </row>
    <row r="50" spans="2:20" ht="16.899999999999999" customHeight="1">
      <c r="B50" s="278" t="s">
        <v>355</v>
      </c>
      <c r="C50" s="222" t="str">
        <f>HLOOKUP(F2,品種条件!A1:DH165,54,FALSE)</f>
        <v>6/FWP</v>
      </c>
      <c r="D50" s="222" t="str">
        <f>HLOOKUP(J2,条件規格!A1:DA161,54,FALSE)</f>
        <v>-</v>
      </c>
      <c r="F50" s="262" t="s">
        <v>587</v>
      </c>
      <c r="G50" s="269" t="str">
        <f>HLOOKUP(F2,品種条件!A1:DH165,148,FALSE)&amp;""</f>
        <v>製品上がり帯電量測定</v>
      </c>
      <c r="H50" s="263"/>
      <c r="I50" s="264"/>
      <c r="J50" s="264"/>
      <c r="K50" s="264"/>
      <c r="L50" s="265"/>
      <c r="M50" s="247"/>
      <c r="N50" s="258" t="s">
        <v>538</v>
      </c>
      <c r="O50" s="259" t="str">
        <f>HLOOKUP(F2,品種条件!A1:DH165,162,FALSE)&amp;""</f>
        <v/>
      </c>
      <c r="P50" s="260"/>
      <c r="Q50" s="260"/>
      <c r="R50" s="260"/>
      <c r="S50" s="260"/>
      <c r="T50" s="261"/>
    </row>
    <row r="51" spans="2:20" ht="16.899999999999999" customHeight="1">
      <c r="F51" s="262" t="s">
        <v>588</v>
      </c>
      <c r="G51" s="269" t="str">
        <f>HLOOKUP(F2,品種条件!A1:DH165,149,FALSE)&amp;""</f>
        <v>欠点検知器確認（欠点確認）</v>
      </c>
      <c r="H51" s="263"/>
      <c r="I51" s="264"/>
      <c r="J51" s="264"/>
      <c r="K51" s="264"/>
      <c r="L51" s="265"/>
      <c r="M51" s="247"/>
      <c r="N51" s="258" t="s">
        <v>539</v>
      </c>
      <c r="O51" s="259" t="str">
        <f>HLOOKUP(F2,品種条件!A1:DH165,163,FALSE)&amp;""</f>
        <v/>
      </c>
      <c r="P51" s="260"/>
      <c r="Q51" s="260"/>
      <c r="R51" s="260"/>
      <c r="S51" s="260"/>
      <c r="T51" s="261"/>
    </row>
    <row r="52" spans="2:20" ht="16.899999999999999" customHeight="1">
      <c r="M52" s="247"/>
      <c r="N52" s="258" t="s">
        <v>540</v>
      </c>
      <c r="O52" s="259" t="str">
        <f>HLOOKUP(F2,品種条件!A1:DH165,164,FALSE)&amp;""</f>
        <v/>
      </c>
      <c r="P52" s="260"/>
      <c r="Q52" s="260"/>
      <c r="R52" s="260"/>
      <c r="S52" s="260"/>
      <c r="T52" s="261"/>
    </row>
    <row r="53" spans="2:20" ht="16.899999999999999" customHeight="1">
      <c r="M53" s="247"/>
      <c r="N53" s="258" t="s">
        <v>541</v>
      </c>
      <c r="O53" s="259" t="str">
        <f>HLOOKUP(F2,品種条件!A1:DH165,165,FALSE)&amp;""</f>
        <v/>
      </c>
      <c r="P53" s="260"/>
      <c r="Q53" s="260"/>
      <c r="R53" s="260"/>
      <c r="S53" s="260"/>
      <c r="T53" s="261"/>
    </row>
    <row r="67" spans="2:9">
      <c r="B67" s="228"/>
      <c r="C67" s="228"/>
      <c r="D67" s="228"/>
      <c r="E67" s="228"/>
    </row>
    <row r="68" spans="2:9">
      <c r="B68" s="266"/>
      <c r="C68" s="266"/>
      <c r="D68" s="266"/>
      <c r="E68" s="266"/>
    </row>
    <row r="69" spans="2:9">
      <c r="B69" s="228"/>
      <c r="C69" s="228"/>
      <c r="D69" s="228"/>
      <c r="E69" s="228"/>
    </row>
    <row r="70" spans="2:9">
      <c r="B70" s="228"/>
      <c r="C70" s="228"/>
      <c r="D70" s="228"/>
      <c r="E70" s="228"/>
    </row>
    <row r="71" spans="2:9">
      <c r="B71" s="228"/>
      <c r="C71" s="228"/>
      <c r="D71" s="228"/>
      <c r="E71" s="228"/>
    </row>
    <row r="72" spans="2:9">
      <c r="B72" s="228"/>
      <c r="C72" s="228"/>
      <c r="D72" s="228"/>
      <c r="E72" s="228"/>
    </row>
    <row r="73" spans="2:9">
      <c r="B73" s="228"/>
      <c r="C73" s="228"/>
      <c r="D73" s="228"/>
      <c r="E73" s="228"/>
      <c r="F73" s="228"/>
      <c r="G73" s="240"/>
      <c r="H73" s="240"/>
      <c r="I73" s="228"/>
    </row>
    <row r="74" spans="2:9">
      <c r="B74" s="228"/>
      <c r="C74" s="228"/>
      <c r="D74" s="228"/>
      <c r="E74" s="228"/>
      <c r="F74" s="228"/>
      <c r="G74" s="240"/>
      <c r="H74" s="240"/>
      <c r="I74" s="228"/>
    </row>
    <row r="75" spans="2:9">
      <c r="B75" s="228"/>
      <c r="C75" s="228"/>
      <c r="D75" s="228"/>
      <c r="E75" s="228"/>
      <c r="F75" s="228"/>
      <c r="G75" s="240"/>
      <c r="H75" s="240"/>
      <c r="I75" s="228"/>
    </row>
    <row r="76" spans="2:9">
      <c r="B76" s="228"/>
      <c r="C76" s="228"/>
      <c r="D76" s="228"/>
      <c r="E76" s="228"/>
      <c r="F76" s="228"/>
      <c r="G76" s="240"/>
      <c r="H76" s="240"/>
      <c r="I76" s="228"/>
    </row>
    <row r="77" spans="2:9">
      <c r="B77" s="228"/>
      <c r="C77" s="228"/>
      <c r="D77" s="228"/>
      <c r="E77" s="228"/>
      <c r="F77" s="228"/>
      <c r="G77" s="240"/>
      <c r="H77" s="240"/>
      <c r="I77" s="228"/>
    </row>
    <row r="78" spans="2:9">
      <c r="B78" s="228"/>
      <c r="C78" s="228"/>
      <c r="D78" s="228"/>
      <c r="E78" s="228"/>
      <c r="F78" s="228"/>
      <c r="G78" s="240"/>
      <c r="H78" s="240"/>
      <c r="I78" s="228"/>
    </row>
    <row r="79" spans="2:9">
      <c r="B79" s="228"/>
      <c r="C79" s="228"/>
      <c r="D79" s="228"/>
      <c r="E79" s="228"/>
      <c r="F79" s="228"/>
      <c r="G79" s="240"/>
      <c r="H79" s="240"/>
      <c r="I79" s="228"/>
    </row>
    <row r="80" spans="2:9">
      <c r="B80" s="228"/>
      <c r="C80" s="228"/>
      <c r="D80" s="228"/>
      <c r="E80" s="228"/>
      <c r="F80" s="228"/>
      <c r="G80" s="240"/>
      <c r="H80" s="240"/>
      <c r="I80" s="228"/>
    </row>
    <row r="81" spans="2:9">
      <c r="B81" s="228"/>
      <c r="C81" s="228"/>
      <c r="D81" s="228"/>
      <c r="E81" s="228"/>
      <c r="F81" s="228"/>
      <c r="G81" s="240"/>
      <c r="H81" s="240"/>
      <c r="I81" s="228"/>
    </row>
    <row r="82" spans="2:9">
      <c r="B82" s="228"/>
      <c r="C82" s="228"/>
      <c r="D82" s="228"/>
      <c r="E82" s="228"/>
      <c r="F82" s="228"/>
      <c r="G82" s="240"/>
      <c r="H82" s="240"/>
      <c r="I82" s="228"/>
    </row>
    <row r="83" spans="2:9">
      <c r="B83" s="228"/>
      <c r="C83" s="228"/>
      <c r="D83" s="228"/>
      <c r="E83" s="228"/>
      <c r="F83" s="228"/>
      <c r="G83" s="240"/>
      <c r="H83" s="240"/>
      <c r="I83" s="228"/>
    </row>
    <row r="84" spans="2:9">
      <c r="B84" s="228"/>
      <c r="C84" s="228"/>
      <c r="D84" s="228"/>
      <c r="E84" s="228"/>
      <c r="F84" s="228"/>
      <c r="G84" s="240"/>
      <c r="H84" s="240"/>
      <c r="I84" s="228"/>
    </row>
    <row r="85" spans="2:9">
      <c r="B85" s="228"/>
      <c r="C85" s="228"/>
      <c r="D85" s="228"/>
      <c r="E85" s="228"/>
      <c r="F85" s="228"/>
      <c r="G85" s="240"/>
      <c r="H85" s="240"/>
      <c r="I85" s="228"/>
    </row>
    <row r="86" spans="2:9">
      <c r="B86" s="228"/>
      <c r="C86" s="228"/>
      <c r="D86" s="228"/>
      <c r="E86" s="228"/>
      <c r="F86" s="228"/>
      <c r="G86" s="240"/>
      <c r="H86" s="240"/>
      <c r="I86" s="228"/>
    </row>
    <row r="87" spans="2:9">
      <c r="B87" s="228"/>
      <c r="C87" s="228"/>
      <c r="D87" s="228"/>
      <c r="E87" s="228"/>
      <c r="F87" s="228"/>
      <c r="G87" s="240"/>
      <c r="H87" s="240"/>
      <c r="I87" s="228"/>
    </row>
    <row r="88" spans="2:9">
      <c r="B88" s="228"/>
      <c r="C88" s="228"/>
      <c r="D88" s="228"/>
      <c r="E88" s="228"/>
      <c r="F88" s="228"/>
      <c r="G88" s="240"/>
      <c r="H88" s="240"/>
      <c r="I88" s="228"/>
    </row>
    <row r="89" spans="2:9">
      <c r="B89" s="228"/>
      <c r="C89" s="228"/>
      <c r="D89" s="228"/>
      <c r="E89" s="228"/>
      <c r="F89" s="228"/>
      <c r="G89" s="240"/>
      <c r="H89" s="240"/>
      <c r="I89" s="228"/>
    </row>
    <row r="90" spans="2:9">
      <c r="B90" s="228"/>
      <c r="C90" s="228"/>
      <c r="D90" s="228"/>
      <c r="E90" s="228"/>
      <c r="F90" s="228"/>
      <c r="G90" s="240"/>
      <c r="H90" s="240"/>
      <c r="I90" s="228"/>
    </row>
    <row r="91" spans="2:9">
      <c r="B91" s="228"/>
      <c r="C91" s="228"/>
      <c r="D91" s="228"/>
      <c r="E91" s="228"/>
      <c r="F91" s="228"/>
      <c r="G91" s="240"/>
      <c r="H91" s="240"/>
      <c r="I91" s="228"/>
    </row>
    <row r="92" spans="2:9">
      <c r="B92" s="228"/>
      <c r="C92" s="228"/>
      <c r="D92" s="228"/>
      <c r="E92" s="228"/>
      <c r="F92" s="228"/>
      <c r="G92" s="240"/>
      <c r="H92" s="240"/>
      <c r="I92" s="228"/>
    </row>
    <row r="93" spans="2:9">
      <c r="B93" s="228"/>
      <c r="C93" s="228"/>
      <c r="D93" s="228"/>
      <c r="E93" s="228"/>
      <c r="F93" s="228"/>
      <c r="G93" s="240"/>
      <c r="H93" s="240"/>
      <c r="I93" s="228"/>
    </row>
    <row r="94" spans="2:9">
      <c r="B94" s="228"/>
      <c r="C94" s="228"/>
      <c r="D94" s="228"/>
      <c r="E94" s="228"/>
      <c r="F94" s="228"/>
      <c r="G94" s="240"/>
      <c r="H94" s="240"/>
      <c r="I94" s="228"/>
    </row>
    <row r="95" spans="2:9">
      <c r="B95" s="228"/>
      <c r="C95" s="228"/>
      <c r="D95" s="228"/>
      <c r="E95" s="228"/>
      <c r="F95" s="228"/>
      <c r="G95" s="240"/>
      <c r="H95" s="240"/>
      <c r="I95" s="228"/>
    </row>
    <row r="96" spans="2:9">
      <c r="B96" s="228"/>
      <c r="C96" s="228"/>
      <c r="D96" s="228"/>
      <c r="E96" s="228"/>
      <c r="F96" s="228"/>
      <c r="G96" s="240"/>
      <c r="H96" s="240"/>
      <c r="I96" s="228"/>
    </row>
    <row r="97" spans="2:9">
      <c r="B97" s="228"/>
      <c r="C97" s="228"/>
      <c r="D97" s="228"/>
      <c r="E97" s="228"/>
      <c r="F97" s="228"/>
      <c r="G97" s="240"/>
      <c r="H97" s="240"/>
      <c r="I97" s="228"/>
    </row>
    <row r="98" spans="2:9">
      <c r="B98" s="228"/>
      <c r="C98" s="228"/>
      <c r="D98" s="228"/>
      <c r="E98" s="228"/>
      <c r="F98" s="228"/>
      <c r="G98" s="240"/>
      <c r="H98" s="240"/>
      <c r="I98" s="228"/>
    </row>
    <row r="99" spans="2:9">
      <c r="B99" s="228"/>
      <c r="C99" s="228"/>
      <c r="D99" s="228"/>
      <c r="E99" s="228"/>
      <c r="F99" s="228"/>
      <c r="G99" s="240"/>
      <c r="H99" s="240"/>
      <c r="I99" s="228"/>
    </row>
    <row r="100" spans="2:9">
      <c r="B100" s="228"/>
      <c r="C100" s="228"/>
      <c r="D100" s="228"/>
      <c r="E100" s="228"/>
      <c r="F100" s="228"/>
      <c r="G100" s="240"/>
      <c r="H100" s="240"/>
      <c r="I100" s="228"/>
    </row>
    <row r="101" spans="2:9">
      <c r="B101" s="228"/>
      <c r="C101" s="228"/>
      <c r="D101" s="228"/>
      <c r="E101" s="228"/>
      <c r="F101" s="228"/>
      <c r="G101" s="240"/>
      <c r="H101" s="240"/>
      <c r="I101" s="228"/>
    </row>
    <row r="102" spans="2:9">
      <c r="B102" s="228"/>
      <c r="C102" s="228"/>
      <c r="D102" s="228"/>
      <c r="E102" s="228"/>
      <c r="F102" s="228"/>
      <c r="G102" s="240"/>
      <c r="H102" s="240"/>
      <c r="I102" s="228"/>
    </row>
    <row r="103" spans="2:9">
      <c r="B103" s="228"/>
      <c r="C103" s="228"/>
      <c r="D103" s="228"/>
      <c r="E103" s="228"/>
      <c r="F103" s="228"/>
      <c r="G103" s="240"/>
      <c r="H103" s="240"/>
      <c r="I103" s="228"/>
    </row>
    <row r="104" spans="2:9">
      <c r="B104" s="228"/>
      <c r="C104" s="228"/>
      <c r="D104" s="228"/>
      <c r="E104" s="228"/>
      <c r="F104" s="228"/>
      <c r="G104" s="240"/>
      <c r="H104" s="240"/>
      <c r="I104" s="228"/>
    </row>
    <row r="105" spans="2:9">
      <c r="B105" s="228"/>
      <c r="C105" s="228"/>
      <c r="D105" s="228"/>
      <c r="E105" s="228"/>
      <c r="F105" s="228"/>
      <c r="G105" s="240"/>
      <c r="H105" s="240"/>
      <c r="I105" s="228"/>
    </row>
    <row r="106" spans="2:9">
      <c r="B106" s="228"/>
      <c r="C106" s="228"/>
      <c r="D106" s="228"/>
      <c r="E106" s="228"/>
      <c r="F106" s="228"/>
      <c r="G106" s="240"/>
      <c r="H106" s="240"/>
      <c r="I106" s="228"/>
    </row>
    <row r="107" spans="2:9">
      <c r="B107" s="228"/>
      <c r="C107" s="228"/>
      <c r="D107" s="228"/>
      <c r="E107" s="228"/>
      <c r="F107" s="228"/>
      <c r="G107" s="240"/>
      <c r="H107" s="240"/>
      <c r="I107" s="228"/>
    </row>
    <row r="108" spans="2:9">
      <c r="B108" s="228"/>
      <c r="C108" s="228"/>
      <c r="D108" s="228"/>
      <c r="E108" s="228"/>
      <c r="F108" s="228"/>
      <c r="G108" s="240"/>
      <c r="H108" s="240"/>
      <c r="I108" s="228"/>
    </row>
    <row r="109" spans="2:9">
      <c r="B109" s="228"/>
      <c r="C109" s="228"/>
      <c r="D109" s="228"/>
      <c r="E109" s="228"/>
      <c r="F109" s="228"/>
      <c r="G109" s="240"/>
      <c r="H109" s="240"/>
      <c r="I109" s="228"/>
    </row>
    <row r="110" spans="2:9">
      <c r="B110" s="228"/>
      <c r="C110" s="228"/>
      <c r="D110" s="228"/>
      <c r="E110" s="228"/>
      <c r="F110" s="228"/>
      <c r="G110" s="240"/>
      <c r="H110" s="240"/>
      <c r="I110" s="228"/>
    </row>
    <row r="111" spans="2:9">
      <c r="B111" s="228"/>
      <c r="C111" s="228"/>
      <c r="D111" s="228"/>
      <c r="E111" s="228"/>
      <c r="F111" s="228"/>
      <c r="G111" s="240"/>
      <c r="H111" s="240"/>
      <c r="I111" s="228"/>
    </row>
    <row r="112" spans="2:9">
      <c r="B112" s="228"/>
      <c r="C112" s="228"/>
      <c r="D112" s="228"/>
      <c r="E112" s="228"/>
      <c r="F112" s="228"/>
      <c r="G112" s="240"/>
      <c r="H112" s="240"/>
      <c r="I112" s="228"/>
    </row>
    <row r="113" spans="2:9">
      <c r="B113" s="228"/>
      <c r="C113" s="228"/>
      <c r="D113" s="228"/>
      <c r="E113" s="228"/>
      <c r="F113" s="228"/>
      <c r="G113" s="240"/>
      <c r="H113" s="240"/>
      <c r="I113" s="228"/>
    </row>
    <row r="114" spans="2:9">
      <c r="B114" s="228"/>
      <c r="C114" s="228"/>
      <c r="D114" s="228"/>
      <c r="E114" s="228"/>
      <c r="F114" s="228"/>
      <c r="G114" s="240"/>
      <c r="H114" s="240"/>
      <c r="I114" s="228"/>
    </row>
    <row r="115" spans="2:9">
      <c r="B115" s="228"/>
      <c r="C115" s="228"/>
      <c r="D115" s="228"/>
      <c r="E115" s="228"/>
      <c r="F115" s="228"/>
      <c r="G115" s="240"/>
      <c r="H115" s="240"/>
      <c r="I115" s="228"/>
    </row>
    <row r="116" spans="2:9">
      <c r="B116" s="228"/>
      <c r="C116" s="228"/>
      <c r="D116" s="228"/>
      <c r="E116" s="228"/>
      <c r="F116" s="228"/>
      <c r="G116" s="240"/>
      <c r="H116" s="240"/>
      <c r="I116" s="228"/>
    </row>
    <row r="117" spans="2:9">
      <c r="B117" s="228"/>
      <c r="C117" s="228"/>
      <c r="D117" s="228"/>
      <c r="E117" s="228"/>
      <c r="F117" s="228"/>
      <c r="G117" s="240"/>
      <c r="H117" s="240"/>
      <c r="I117" s="228"/>
    </row>
    <row r="118" spans="2:9">
      <c r="B118" s="228"/>
      <c r="C118" s="228"/>
      <c r="D118" s="228"/>
      <c r="E118" s="228"/>
      <c r="F118" s="228"/>
      <c r="G118" s="240"/>
      <c r="H118" s="240"/>
      <c r="I118" s="228"/>
    </row>
    <row r="119" spans="2:9">
      <c r="B119" s="228"/>
      <c r="C119" s="228"/>
      <c r="D119" s="228"/>
      <c r="E119" s="228"/>
      <c r="F119" s="228"/>
      <c r="G119" s="240"/>
      <c r="H119" s="240"/>
      <c r="I119" s="228"/>
    </row>
    <row r="120" spans="2:9">
      <c r="B120" s="228"/>
      <c r="C120" s="228"/>
      <c r="D120" s="228"/>
      <c r="E120" s="228"/>
      <c r="F120" s="228"/>
      <c r="G120" s="240"/>
      <c r="H120" s="240"/>
      <c r="I120" s="228"/>
    </row>
    <row r="121" spans="2:9">
      <c r="B121" s="228"/>
      <c r="C121" s="228"/>
      <c r="D121" s="228"/>
      <c r="E121" s="228"/>
      <c r="F121" s="228"/>
      <c r="G121" s="240"/>
      <c r="H121" s="240"/>
      <c r="I121" s="228"/>
    </row>
    <row r="122" spans="2:9">
      <c r="B122" s="228"/>
      <c r="C122" s="228"/>
      <c r="D122" s="228"/>
      <c r="E122" s="228"/>
      <c r="F122" s="228"/>
      <c r="G122" s="240"/>
      <c r="H122" s="240"/>
      <c r="I122" s="228"/>
    </row>
    <row r="123" spans="2:9">
      <c r="B123" s="228"/>
      <c r="C123" s="228"/>
      <c r="D123" s="228"/>
      <c r="E123" s="228"/>
      <c r="F123" s="228"/>
      <c r="G123" s="240"/>
      <c r="H123" s="240"/>
      <c r="I123" s="228"/>
    </row>
    <row r="124" spans="2:9">
      <c r="B124" s="228"/>
      <c r="C124" s="228"/>
      <c r="D124" s="228"/>
      <c r="E124" s="228"/>
      <c r="F124" s="228"/>
      <c r="G124" s="240"/>
      <c r="H124" s="240"/>
      <c r="I124" s="228"/>
    </row>
    <row r="125" spans="2:9">
      <c r="B125" s="228"/>
      <c r="C125" s="228"/>
      <c r="D125" s="228"/>
      <c r="E125" s="228"/>
      <c r="F125" s="228"/>
      <c r="G125" s="240"/>
      <c r="H125" s="240"/>
      <c r="I125" s="228"/>
    </row>
    <row r="126" spans="2:9">
      <c r="B126" s="228"/>
      <c r="C126" s="228"/>
      <c r="D126" s="228"/>
      <c r="E126" s="228"/>
      <c r="F126" s="228"/>
      <c r="G126" s="240"/>
      <c r="H126" s="240"/>
      <c r="I126" s="228"/>
    </row>
    <row r="127" spans="2:9">
      <c r="B127" s="228"/>
      <c r="C127" s="228"/>
      <c r="D127" s="228"/>
      <c r="E127" s="228"/>
      <c r="F127" s="228"/>
      <c r="G127" s="240"/>
      <c r="H127" s="240"/>
      <c r="I127" s="228"/>
    </row>
    <row r="128" spans="2:9">
      <c r="B128" s="228"/>
      <c r="C128" s="228"/>
      <c r="D128" s="228"/>
      <c r="E128" s="228"/>
      <c r="F128" s="228"/>
      <c r="G128" s="240"/>
      <c r="H128" s="240"/>
      <c r="I128" s="228"/>
    </row>
    <row r="129" spans="2:9">
      <c r="B129" s="228"/>
      <c r="C129" s="228"/>
      <c r="D129" s="228"/>
      <c r="E129" s="228"/>
      <c r="F129" s="228"/>
      <c r="G129" s="240"/>
      <c r="H129" s="240"/>
      <c r="I129" s="228"/>
    </row>
    <row r="130" spans="2:9">
      <c r="B130" s="228"/>
      <c r="C130" s="228"/>
      <c r="D130" s="228"/>
      <c r="E130" s="228"/>
      <c r="F130" s="228"/>
      <c r="G130" s="240"/>
      <c r="H130" s="240"/>
      <c r="I130" s="228"/>
    </row>
    <row r="131" spans="2:9">
      <c r="B131" s="228"/>
      <c r="C131" s="228"/>
      <c r="D131" s="228"/>
      <c r="E131" s="228"/>
      <c r="F131" s="228"/>
      <c r="G131" s="240"/>
      <c r="H131" s="240"/>
      <c r="I131" s="228"/>
    </row>
    <row r="132" spans="2:9">
      <c r="B132" s="228"/>
      <c r="C132" s="228"/>
      <c r="D132" s="228"/>
      <c r="E132" s="228"/>
      <c r="F132" s="228"/>
      <c r="G132" s="240"/>
      <c r="H132" s="240"/>
      <c r="I132" s="228"/>
    </row>
    <row r="133" spans="2:9">
      <c r="B133" s="267"/>
      <c r="C133" s="267"/>
      <c r="D133" s="267"/>
      <c r="E133" s="267"/>
      <c r="F133" s="267"/>
      <c r="G133" s="268"/>
      <c r="H133" s="268"/>
      <c r="I133" s="267"/>
    </row>
    <row r="134" spans="2:9">
      <c r="B134" s="267"/>
      <c r="C134" s="267"/>
      <c r="D134" s="267"/>
      <c r="E134" s="267"/>
      <c r="F134" s="267"/>
      <c r="G134" s="268"/>
      <c r="H134" s="268"/>
      <c r="I134" s="267"/>
    </row>
    <row r="135" spans="2:9">
      <c r="B135" s="228"/>
      <c r="C135" s="228"/>
      <c r="D135" s="228"/>
      <c r="E135" s="228"/>
      <c r="F135" s="228"/>
      <c r="G135" s="240"/>
      <c r="H135" s="240"/>
      <c r="I135" s="228"/>
    </row>
    <row r="136" spans="2:9">
      <c r="B136" s="228"/>
      <c r="C136" s="228"/>
      <c r="D136" s="228"/>
      <c r="E136" s="228"/>
      <c r="F136" s="228"/>
      <c r="G136" s="240"/>
      <c r="H136" s="240"/>
      <c r="I136" s="228"/>
    </row>
    <row r="137" spans="2:9">
      <c r="B137" s="228"/>
      <c r="C137" s="228"/>
      <c r="D137" s="228"/>
      <c r="E137" s="228"/>
      <c r="F137" s="228"/>
      <c r="G137" s="240"/>
      <c r="H137" s="240"/>
      <c r="I137" s="228"/>
    </row>
    <row r="138" spans="2:9">
      <c r="B138" s="267"/>
      <c r="C138" s="267"/>
      <c r="D138" s="267"/>
      <c r="E138" s="267"/>
      <c r="F138" s="267"/>
      <c r="G138" s="268"/>
      <c r="H138" s="268"/>
      <c r="I138" s="267"/>
    </row>
    <row r="139" spans="2:9">
      <c r="B139" s="267"/>
      <c r="C139" s="267"/>
      <c r="D139" s="267"/>
      <c r="E139" s="267"/>
      <c r="F139" s="267"/>
      <c r="G139" s="268"/>
      <c r="H139" s="268"/>
      <c r="I139" s="267"/>
    </row>
    <row r="140" spans="2:9">
      <c r="B140" s="267"/>
      <c r="C140" s="267"/>
      <c r="D140" s="267"/>
      <c r="E140" s="267"/>
      <c r="F140" s="267"/>
      <c r="G140" s="268"/>
      <c r="H140" s="268"/>
      <c r="I140" s="267"/>
    </row>
    <row r="141" spans="2:9">
      <c r="B141" s="267"/>
      <c r="C141" s="267"/>
      <c r="D141" s="267"/>
      <c r="E141" s="267"/>
      <c r="F141" s="267"/>
      <c r="G141" s="268"/>
      <c r="H141" s="268"/>
      <c r="I141" s="267"/>
    </row>
    <row r="142" spans="2:9">
      <c r="B142" s="267"/>
      <c r="C142" s="267"/>
      <c r="D142" s="267"/>
      <c r="E142" s="267"/>
      <c r="F142" s="267"/>
      <c r="G142" s="268"/>
      <c r="H142" s="268"/>
      <c r="I142" s="267"/>
    </row>
    <row r="143" spans="2:9">
      <c r="B143" s="267"/>
      <c r="C143" s="267"/>
      <c r="D143" s="267"/>
      <c r="E143" s="267"/>
      <c r="F143" s="267"/>
      <c r="G143" s="268"/>
      <c r="H143" s="268"/>
      <c r="I143" s="267"/>
    </row>
    <row r="144" spans="2:9">
      <c r="B144" s="267"/>
      <c r="C144" s="267"/>
      <c r="D144" s="267"/>
      <c r="E144" s="267"/>
      <c r="F144" s="267"/>
      <c r="G144" s="268"/>
      <c r="H144" s="268"/>
      <c r="I144" s="267"/>
    </row>
    <row r="145" spans="2:9">
      <c r="B145" s="267"/>
      <c r="C145" s="267"/>
      <c r="D145" s="267"/>
      <c r="E145" s="267"/>
      <c r="F145" s="267"/>
      <c r="G145" s="268"/>
      <c r="H145" s="268"/>
      <c r="I145" s="267"/>
    </row>
    <row r="146" spans="2:9">
      <c r="B146" s="267"/>
      <c r="C146" s="267"/>
      <c r="D146" s="267"/>
      <c r="E146" s="267"/>
      <c r="F146" s="267"/>
      <c r="G146" s="268"/>
      <c r="H146" s="268"/>
      <c r="I146" s="267"/>
    </row>
    <row r="147" spans="2:9">
      <c r="B147" s="267"/>
      <c r="C147" s="267"/>
      <c r="D147" s="267"/>
      <c r="E147" s="267"/>
      <c r="F147" s="267"/>
      <c r="G147" s="268"/>
      <c r="H147" s="268"/>
      <c r="I147" s="267"/>
    </row>
    <row r="148" spans="2:9">
      <c r="B148" s="267"/>
      <c r="C148" s="267"/>
      <c r="D148" s="267"/>
      <c r="E148" s="267"/>
      <c r="F148" s="267"/>
      <c r="G148" s="268"/>
      <c r="H148" s="268"/>
      <c r="I148" s="267"/>
    </row>
    <row r="149" spans="2:9">
      <c r="B149" s="267"/>
      <c r="C149" s="267"/>
      <c r="D149" s="267"/>
      <c r="E149" s="267"/>
      <c r="F149" s="267"/>
      <c r="G149" s="268"/>
      <c r="H149" s="268"/>
      <c r="I149" s="267"/>
    </row>
    <row r="150" spans="2:9">
      <c r="B150" s="267"/>
      <c r="C150" s="267"/>
      <c r="D150" s="267"/>
      <c r="E150" s="267"/>
      <c r="F150" s="267"/>
      <c r="G150" s="268"/>
      <c r="H150" s="268"/>
      <c r="I150" s="267"/>
    </row>
    <row r="151" spans="2:9">
      <c r="B151" s="267"/>
      <c r="C151" s="267"/>
      <c r="D151" s="267"/>
      <c r="E151" s="267"/>
      <c r="F151" s="267"/>
      <c r="G151" s="268"/>
      <c r="H151" s="268"/>
      <c r="I151" s="267"/>
    </row>
    <row r="152" spans="2:9">
      <c r="B152" s="267"/>
      <c r="C152" s="267"/>
      <c r="D152" s="267"/>
      <c r="E152" s="267"/>
      <c r="F152" s="267"/>
      <c r="G152" s="268"/>
      <c r="H152" s="268"/>
      <c r="I152" s="267"/>
    </row>
    <row r="153" spans="2:9">
      <c r="B153" s="267"/>
      <c r="C153" s="267"/>
      <c r="D153" s="267"/>
      <c r="E153" s="267"/>
      <c r="F153" s="267"/>
      <c r="G153" s="268"/>
      <c r="H153" s="268"/>
      <c r="I153" s="267"/>
    </row>
    <row r="154" spans="2:9">
      <c r="B154" s="267"/>
      <c r="C154" s="267"/>
      <c r="D154" s="267"/>
      <c r="E154" s="267"/>
      <c r="F154" s="267"/>
      <c r="G154" s="268"/>
      <c r="H154" s="268"/>
      <c r="I154" s="267"/>
    </row>
    <row r="155" spans="2:9">
      <c r="B155" s="267"/>
      <c r="C155" s="267"/>
      <c r="D155" s="267"/>
      <c r="E155" s="267"/>
      <c r="F155" s="267"/>
      <c r="G155" s="268"/>
      <c r="H155" s="268"/>
      <c r="I155" s="267"/>
    </row>
    <row r="156" spans="2:9">
      <c r="B156" s="267"/>
      <c r="C156" s="267"/>
      <c r="D156" s="267"/>
      <c r="E156" s="267"/>
      <c r="F156" s="267"/>
      <c r="G156" s="268"/>
      <c r="H156" s="268"/>
      <c r="I156" s="267"/>
    </row>
    <row r="157" spans="2:9">
      <c r="B157" s="267"/>
      <c r="C157" s="267"/>
      <c r="D157" s="267"/>
      <c r="E157" s="267"/>
      <c r="F157" s="267"/>
      <c r="G157" s="268"/>
      <c r="H157" s="268"/>
      <c r="I157" s="267"/>
    </row>
    <row r="6584" spans="52:52">
      <c r="AZ6584" s="401">
        <v>0.3611111111111111</v>
      </c>
    </row>
  </sheetData>
  <mergeCells count="14">
    <mergeCell ref="P1:R1"/>
    <mergeCell ref="B4:B5"/>
    <mergeCell ref="L3:M3"/>
    <mergeCell ref="L4:M4"/>
    <mergeCell ref="P3:Q3"/>
    <mergeCell ref="P4:Q4"/>
    <mergeCell ref="D3:E3"/>
    <mergeCell ref="D4:E4"/>
    <mergeCell ref="D5:E5"/>
    <mergeCell ref="D2:E2"/>
    <mergeCell ref="H2:I2"/>
    <mergeCell ref="H3:I3"/>
    <mergeCell ref="H4:I4"/>
    <mergeCell ref="L5:M5"/>
  </mergeCells>
  <phoneticPr fontId="4"/>
  <printOptions horizontalCentered="1" verticalCentered="1"/>
  <pageMargins left="0" right="0" top="0.35433070866141736" bottom="0" header="0.31496062992125984" footer="0.31496062992125984"/>
  <pageSetup paperSize="8"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2:K50"/>
  <sheetViews>
    <sheetView zoomScaleNormal="100" workbookViewId="0">
      <selection activeCell="M15" sqref="M15"/>
    </sheetView>
  </sheetViews>
  <sheetFormatPr defaultRowHeight="13.5"/>
  <cols>
    <col min="1" max="2" width="8.875" style="291"/>
    <col min="3" max="3" width="5" style="291" customWidth="1"/>
    <col min="4" max="4" width="4.875" style="291" customWidth="1"/>
    <col min="5" max="5" width="5.5" style="291" customWidth="1"/>
    <col min="6" max="6" width="20" style="291" customWidth="1"/>
    <col min="7" max="7" width="6.75" style="291" customWidth="1"/>
    <col min="8" max="8" width="4.875" style="291" customWidth="1"/>
    <col min="9" max="9" width="11.375" style="291" customWidth="1"/>
    <col min="10" max="10" width="10.375" style="291" customWidth="1"/>
    <col min="11" max="11" width="9.625" style="291" customWidth="1"/>
    <col min="12" max="258" width="8.875" style="291"/>
    <col min="259" max="259" width="5" style="291" customWidth="1"/>
    <col min="260" max="260" width="4.875" style="291" customWidth="1"/>
    <col min="261" max="261" width="5.5" style="291" customWidth="1"/>
    <col min="262" max="262" width="20" style="291" customWidth="1"/>
    <col min="263" max="263" width="6.75" style="291" customWidth="1"/>
    <col min="264" max="264" width="4.875" style="291" customWidth="1"/>
    <col min="265" max="265" width="11.375" style="291" customWidth="1"/>
    <col min="266" max="266" width="10.375" style="291" customWidth="1"/>
    <col min="267" max="267" width="9.625" style="291" customWidth="1"/>
    <col min="268" max="514" width="8.875" style="291"/>
    <col min="515" max="515" width="5" style="291" customWidth="1"/>
    <col min="516" max="516" width="4.875" style="291" customWidth="1"/>
    <col min="517" max="517" width="5.5" style="291" customWidth="1"/>
    <col min="518" max="518" width="20" style="291" customWidth="1"/>
    <col min="519" max="519" width="6.75" style="291" customWidth="1"/>
    <col min="520" max="520" width="4.875" style="291" customWidth="1"/>
    <col min="521" max="521" width="11.375" style="291" customWidth="1"/>
    <col min="522" max="522" width="10.375" style="291" customWidth="1"/>
    <col min="523" max="523" width="9.625" style="291" customWidth="1"/>
    <col min="524" max="770" width="8.875" style="291"/>
    <col min="771" max="771" width="5" style="291" customWidth="1"/>
    <col min="772" max="772" width="4.875" style="291" customWidth="1"/>
    <col min="773" max="773" width="5.5" style="291" customWidth="1"/>
    <col min="774" max="774" width="20" style="291" customWidth="1"/>
    <col min="775" max="775" width="6.75" style="291" customWidth="1"/>
    <col min="776" max="776" width="4.875" style="291" customWidth="1"/>
    <col min="777" max="777" width="11.375" style="291" customWidth="1"/>
    <col min="778" max="778" width="10.375" style="291" customWidth="1"/>
    <col min="779" max="779" width="9.625" style="291" customWidth="1"/>
    <col min="780" max="1026" width="8.875" style="291"/>
    <col min="1027" max="1027" width="5" style="291" customWidth="1"/>
    <col min="1028" max="1028" width="4.875" style="291" customWidth="1"/>
    <col min="1029" max="1029" width="5.5" style="291" customWidth="1"/>
    <col min="1030" max="1030" width="20" style="291" customWidth="1"/>
    <col min="1031" max="1031" width="6.75" style="291" customWidth="1"/>
    <col min="1032" max="1032" width="4.875" style="291" customWidth="1"/>
    <col min="1033" max="1033" width="11.375" style="291" customWidth="1"/>
    <col min="1034" max="1034" width="10.375" style="291" customWidth="1"/>
    <col min="1035" max="1035" width="9.625" style="291" customWidth="1"/>
    <col min="1036" max="1282" width="8.875" style="291"/>
    <col min="1283" max="1283" width="5" style="291" customWidth="1"/>
    <col min="1284" max="1284" width="4.875" style="291" customWidth="1"/>
    <col min="1285" max="1285" width="5.5" style="291" customWidth="1"/>
    <col min="1286" max="1286" width="20" style="291" customWidth="1"/>
    <col min="1287" max="1287" width="6.75" style="291" customWidth="1"/>
    <col min="1288" max="1288" width="4.875" style="291" customWidth="1"/>
    <col min="1289" max="1289" width="11.375" style="291" customWidth="1"/>
    <col min="1290" max="1290" width="10.375" style="291" customWidth="1"/>
    <col min="1291" max="1291" width="9.625" style="291" customWidth="1"/>
    <col min="1292" max="1538" width="8.875" style="291"/>
    <col min="1539" max="1539" width="5" style="291" customWidth="1"/>
    <col min="1540" max="1540" width="4.875" style="291" customWidth="1"/>
    <col min="1541" max="1541" width="5.5" style="291" customWidth="1"/>
    <col min="1542" max="1542" width="20" style="291" customWidth="1"/>
    <col min="1543" max="1543" width="6.75" style="291" customWidth="1"/>
    <col min="1544" max="1544" width="4.875" style="291" customWidth="1"/>
    <col min="1545" max="1545" width="11.375" style="291" customWidth="1"/>
    <col min="1546" max="1546" width="10.375" style="291" customWidth="1"/>
    <col min="1547" max="1547" width="9.625" style="291" customWidth="1"/>
    <col min="1548" max="1794" width="8.875" style="291"/>
    <col min="1795" max="1795" width="5" style="291" customWidth="1"/>
    <col min="1796" max="1796" width="4.875" style="291" customWidth="1"/>
    <col min="1797" max="1797" width="5.5" style="291" customWidth="1"/>
    <col min="1798" max="1798" width="20" style="291" customWidth="1"/>
    <col min="1799" max="1799" width="6.75" style="291" customWidth="1"/>
    <col min="1800" max="1800" width="4.875" style="291" customWidth="1"/>
    <col min="1801" max="1801" width="11.375" style="291" customWidth="1"/>
    <col min="1802" max="1802" width="10.375" style="291" customWidth="1"/>
    <col min="1803" max="1803" width="9.625" style="291" customWidth="1"/>
    <col min="1804" max="2050" width="8.875" style="291"/>
    <col min="2051" max="2051" width="5" style="291" customWidth="1"/>
    <col min="2052" max="2052" width="4.875" style="291" customWidth="1"/>
    <col min="2053" max="2053" width="5.5" style="291" customWidth="1"/>
    <col min="2054" max="2054" width="20" style="291" customWidth="1"/>
    <col min="2055" max="2055" width="6.75" style="291" customWidth="1"/>
    <col min="2056" max="2056" width="4.875" style="291" customWidth="1"/>
    <col min="2057" max="2057" width="11.375" style="291" customWidth="1"/>
    <col min="2058" max="2058" width="10.375" style="291" customWidth="1"/>
    <col min="2059" max="2059" width="9.625" style="291" customWidth="1"/>
    <col min="2060" max="2306" width="8.875" style="291"/>
    <col min="2307" max="2307" width="5" style="291" customWidth="1"/>
    <col min="2308" max="2308" width="4.875" style="291" customWidth="1"/>
    <col min="2309" max="2309" width="5.5" style="291" customWidth="1"/>
    <col min="2310" max="2310" width="20" style="291" customWidth="1"/>
    <col min="2311" max="2311" width="6.75" style="291" customWidth="1"/>
    <col min="2312" max="2312" width="4.875" style="291" customWidth="1"/>
    <col min="2313" max="2313" width="11.375" style="291" customWidth="1"/>
    <col min="2314" max="2314" width="10.375" style="291" customWidth="1"/>
    <col min="2315" max="2315" width="9.625" style="291" customWidth="1"/>
    <col min="2316" max="2562" width="8.875" style="291"/>
    <col min="2563" max="2563" width="5" style="291" customWidth="1"/>
    <col min="2564" max="2564" width="4.875" style="291" customWidth="1"/>
    <col min="2565" max="2565" width="5.5" style="291" customWidth="1"/>
    <col min="2566" max="2566" width="20" style="291" customWidth="1"/>
    <col min="2567" max="2567" width="6.75" style="291" customWidth="1"/>
    <col min="2568" max="2568" width="4.875" style="291" customWidth="1"/>
    <col min="2569" max="2569" width="11.375" style="291" customWidth="1"/>
    <col min="2570" max="2570" width="10.375" style="291" customWidth="1"/>
    <col min="2571" max="2571" width="9.625" style="291" customWidth="1"/>
    <col min="2572" max="2818" width="8.875" style="291"/>
    <col min="2819" max="2819" width="5" style="291" customWidth="1"/>
    <col min="2820" max="2820" width="4.875" style="291" customWidth="1"/>
    <col min="2821" max="2821" width="5.5" style="291" customWidth="1"/>
    <col min="2822" max="2822" width="20" style="291" customWidth="1"/>
    <col min="2823" max="2823" width="6.75" style="291" customWidth="1"/>
    <col min="2824" max="2824" width="4.875" style="291" customWidth="1"/>
    <col min="2825" max="2825" width="11.375" style="291" customWidth="1"/>
    <col min="2826" max="2826" width="10.375" style="291" customWidth="1"/>
    <col min="2827" max="2827" width="9.625" style="291" customWidth="1"/>
    <col min="2828" max="3074" width="8.875" style="291"/>
    <col min="3075" max="3075" width="5" style="291" customWidth="1"/>
    <col min="3076" max="3076" width="4.875" style="291" customWidth="1"/>
    <col min="3077" max="3077" width="5.5" style="291" customWidth="1"/>
    <col min="3078" max="3078" width="20" style="291" customWidth="1"/>
    <col min="3079" max="3079" width="6.75" style="291" customWidth="1"/>
    <col min="3080" max="3080" width="4.875" style="291" customWidth="1"/>
    <col min="3081" max="3081" width="11.375" style="291" customWidth="1"/>
    <col min="3082" max="3082" width="10.375" style="291" customWidth="1"/>
    <col min="3083" max="3083" width="9.625" style="291" customWidth="1"/>
    <col min="3084" max="3330" width="8.875" style="291"/>
    <col min="3331" max="3331" width="5" style="291" customWidth="1"/>
    <col min="3332" max="3332" width="4.875" style="291" customWidth="1"/>
    <col min="3333" max="3333" width="5.5" style="291" customWidth="1"/>
    <col min="3334" max="3334" width="20" style="291" customWidth="1"/>
    <col min="3335" max="3335" width="6.75" style="291" customWidth="1"/>
    <col min="3336" max="3336" width="4.875" style="291" customWidth="1"/>
    <col min="3337" max="3337" width="11.375" style="291" customWidth="1"/>
    <col min="3338" max="3338" width="10.375" style="291" customWidth="1"/>
    <col min="3339" max="3339" width="9.625" style="291" customWidth="1"/>
    <col min="3340" max="3586" width="8.875" style="291"/>
    <col min="3587" max="3587" width="5" style="291" customWidth="1"/>
    <col min="3588" max="3588" width="4.875" style="291" customWidth="1"/>
    <col min="3589" max="3589" width="5.5" style="291" customWidth="1"/>
    <col min="3590" max="3590" width="20" style="291" customWidth="1"/>
    <col min="3591" max="3591" width="6.75" style="291" customWidth="1"/>
    <col min="3592" max="3592" width="4.875" style="291" customWidth="1"/>
    <col min="3593" max="3593" width="11.375" style="291" customWidth="1"/>
    <col min="3594" max="3594" width="10.375" style="291" customWidth="1"/>
    <col min="3595" max="3595" width="9.625" style="291" customWidth="1"/>
    <col min="3596" max="3842" width="8.875" style="291"/>
    <col min="3843" max="3843" width="5" style="291" customWidth="1"/>
    <col min="3844" max="3844" width="4.875" style="291" customWidth="1"/>
    <col min="3845" max="3845" width="5.5" style="291" customWidth="1"/>
    <col min="3846" max="3846" width="20" style="291" customWidth="1"/>
    <col min="3847" max="3847" width="6.75" style="291" customWidth="1"/>
    <col min="3848" max="3848" width="4.875" style="291" customWidth="1"/>
    <col min="3849" max="3849" width="11.375" style="291" customWidth="1"/>
    <col min="3850" max="3850" width="10.375" style="291" customWidth="1"/>
    <col min="3851" max="3851" width="9.625" style="291" customWidth="1"/>
    <col min="3852" max="4098" width="8.875" style="291"/>
    <col min="4099" max="4099" width="5" style="291" customWidth="1"/>
    <col min="4100" max="4100" width="4.875" style="291" customWidth="1"/>
    <col min="4101" max="4101" width="5.5" style="291" customWidth="1"/>
    <col min="4102" max="4102" width="20" style="291" customWidth="1"/>
    <col min="4103" max="4103" width="6.75" style="291" customWidth="1"/>
    <col min="4104" max="4104" width="4.875" style="291" customWidth="1"/>
    <col min="4105" max="4105" width="11.375" style="291" customWidth="1"/>
    <col min="4106" max="4106" width="10.375" style="291" customWidth="1"/>
    <col min="4107" max="4107" width="9.625" style="291" customWidth="1"/>
    <col min="4108" max="4354" width="8.875" style="291"/>
    <col min="4355" max="4355" width="5" style="291" customWidth="1"/>
    <col min="4356" max="4356" width="4.875" style="291" customWidth="1"/>
    <col min="4357" max="4357" width="5.5" style="291" customWidth="1"/>
    <col min="4358" max="4358" width="20" style="291" customWidth="1"/>
    <col min="4359" max="4359" width="6.75" style="291" customWidth="1"/>
    <col min="4360" max="4360" width="4.875" style="291" customWidth="1"/>
    <col min="4361" max="4361" width="11.375" style="291" customWidth="1"/>
    <col min="4362" max="4362" width="10.375" style="291" customWidth="1"/>
    <col min="4363" max="4363" width="9.625" style="291" customWidth="1"/>
    <col min="4364" max="4610" width="8.875" style="291"/>
    <col min="4611" max="4611" width="5" style="291" customWidth="1"/>
    <col min="4612" max="4612" width="4.875" style="291" customWidth="1"/>
    <col min="4613" max="4613" width="5.5" style="291" customWidth="1"/>
    <col min="4614" max="4614" width="20" style="291" customWidth="1"/>
    <col min="4615" max="4615" width="6.75" style="291" customWidth="1"/>
    <col min="4616" max="4616" width="4.875" style="291" customWidth="1"/>
    <col min="4617" max="4617" width="11.375" style="291" customWidth="1"/>
    <col min="4618" max="4618" width="10.375" style="291" customWidth="1"/>
    <col min="4619" max="4619" width="9.625" style="291" customWidth="1"/>
    <col min="4620" max="4866" width="8.875" style="291"/>
    <col min="4867" max="4867" width="5" style="291" customWidth="1"/>
    <col min="4868" max="4868" width="4.875" style="291" customWidth="1"/>
    <col min="4869" max="4869" width="5.5" style="291" customWidth="1"/>
    <col min="4870" max="4870" width="20" style="291" customWidth="1"/>
    <col min="4871" max="4871" width="6.75" style="291" customWidth="1"/>
    <col min="4872" max="4872" width="4.875" style="291" customWidth="1"/>
    <col min="4873" max="4873" width="11.375" style="291" customWidth="1"/>
    <col min="4874" max="4874" width="10.375" style="291" customWidth="1"/>
    <col min="4875" max="4875" width="9.625" style="291" customWidth="1"/>
    <col min="4876" max="5122" width="8.875" style="291"/>
    <col min="5123" max="5123" width="5" style="291" customWidth="1"/>
    <col min="5124" max="5124" width="4.875" style="291" customWidth="1"/>
    <col min="5125" max="5125" width="5.5" style="291" customWidth="1"/>
    <col min="5126" max="5126" width="20" style="291" customWidth="1"/>
    <col min="5127" max="5127" width="6.75" style="291" customWidth="1"/>
    <col min="5128" max="5128" width="4.875" style="291" customWidth="1"/>
    <col min="5129" max="5129" width="11.375" style="291" customWidth="1"/>
    <col min="5130" max="5130" width="10.375" style="291" customWidth="1"/>
    <col min="5131" max="5131" width="9.625" style="291" customWidth="1"/>
    <col min="5132" max="5378" width="8.875" style="291"/>
    <col min="5379" max="5379" width="5" style="291" customWidth="1"/>
    <col min="5380" max="5380" width="4.875" style="291" customWidth="1"/>
    <col min="5381" max="5381" width="5.5" style="291" customWidth="1"/>
    <col min="5382" max="5382" width="20" style="291" customWidth="1"/>
    <col min="5383" max="5383" width="6.75" style="291" customWidth="1"/>
    <col min="5384" max="5384" width="4.875" style="291" customWidth="1"/>
    <col min="5385" max="5385" width="11.375" style="291" customWidth="1"/>
    <col min="5386" max="5386" width="10.375" style="291" customWidth="1"/>
    <col min="5387" max="5387" width="9.625" style="291" customWidth="1"/>
    <col min="5388" max="5634" width="8.875" style="291"/>
    <col min="5635" max="5635" width="5" style="291" customWidth="1"/>
    <col min="5636" max="5636" width="4.875" style="291" customWidth="1"/>
    <col min="5637" max="5637" width="5.5" style="291" customWidth="1"/>
    <col min="5638" max="5638" width="20" style="291" customWidth="1"/>
    <col min="5639" max="5639" width="6.75" style="291" customWidth="1"/>
    <col min="5640" max="5640" width="4.875" style="291" customWidth="1"/>
    <col min="5641" max="5641" width="11.375" style="291" customWidth="1"/>
    <col min="5642" max="5642" width="10.375" style="291" customWidth="1"/>
    <col min="5643" max="5643" width="9.625" style="291" customWidth="1"/>
    <col min="5644" max="5890" width="8.875" style="291"/>
    <col min="5891" max="5891" width="5" style="291" customWidth="1"/>
    <col min="5892" max="5892" width="4.875" style="291" customWidth="1"/>
    <col min="5893" max="5893" width="5.5" style="291" customWidth="1"/>
    <col min="5894" max="5894" width="20" style="291" customWidth="1"/>
    <col min="5895" max="5895" width="6.75" style="291" customWidth="1"/>
    <col min="5896" max="5896" width="4.875" style="291" customWidth="1"/>
    <col min="5897" max="5897" width="11.375" style="291" customWidth="1"/>
    <col min="5898" max="5898" width="10.375" style="291" customWidth="1"/>
    <col min="5899" max="5899" width="9.625" style="291" customWidth="1"/>
    <col min="5900" max="6146" width="8.875" style="291"/>
    <col min="6147" max="6147" width="5" style="291" customWidth="1"/>
    <col min="6148" max="6148" width="4.875" style="291" customWidth="1"/>
    <col min="6149" max="6149" width="5.5" style="291" customWidth="1"/>
    <col min="6150" max="6150" width="20" style="291" customWidth="1"/>
    <col min="6151" max="6151" width="6.75" style="291" customWidth="1"/>
    <col min="6152" max="6152" width="4.875" style="291" customWidth="1"/>
    <col min="6153" max="6153" width="11.375" style="291" customWidth="1"/>
    <col min="6154" max="6154" width="10.375" style="291" customWidth="1"/>
    <col min="6155" max="6155" width="9.625" style="291" customWidth="1"/>
    <col min="6156" max="6402" width="8.875" style="291"/>
    <col min="6403" max="6403" width="5" style="291" customWidth="1"/>
    <col min="6404" max="6404" width="4.875" style="291" customWidth="1"/>
    <col min="6405" max="6405" width="5.5" style="291" customWidth="1"/>
    <col min="6406" max="6406" width="20" style="291" customWidth="1"/>
    <col min="6407" max="6407" width="6.75" style="291" customWidth="1"/>
    <col min="6408" max="6408" width="4.875" style="291" customWidth="1"/>
    <col min="6409" max="6409" width="11.375" style="291" customWidth="1"/>
    <col min="6410" max="6410" width="10.375" style="291" customWidth="1"/>
    <col min="6411" max="6411" width="9.625" style="291" customWidth="1"/>
    <col min="6412" max="6658" width="8.875" style="291"/>
    <col min="6659" max="6659" width="5" style="291" customWidth="1"/>
    <col min="6660" max="6660" width="4.875" style="291" customWidth="1"/>
    <col min="6661" max="6661" width="5.5" style="291" customWidth="1"/>
    <col min="6662" max="6662" width="20" style="291" customWidth="1"/>
    <col min="6663" max="6663" width="6.75" style="291" customWidth="1"/>
    <col min="6664" max="6664" width="4.875" style="291" customWidth="1"/>
    <col min="6665" max="6665" width="11.375" style="291" customWidth="1"/>
    <col min="6666" max="6666" width="10.375" style="291" customWidth="1"/>
    <col min="6667" max="6667" width="9.625" style="291" customWidth="1"/>
    <col min="6668" max="6914" width="8.875" style="291"/>
    <col min="6915" max="6915" width="5" style="291" customWidth="1"/>
    <col min="6916" max="6916" width="4.875" style="291" customWidth="1"/>
    <col min="6917" max="6917" width="5.5" style="291" customWidth="1"/>
    <col min="6918" max="6918" width="20" style="291" customWidth="1"/>
    <col min="6919" max="6919" width="6.75" style="291" customWidth="1"/>
    <col min="6920" max="6920" width="4.875" style="291" customWidth="1"/>
    <col min="6921" max="6921" width="11.375" style="291" customWidth="1"/>
    <col min="6922" max="6922" width="10.375" style="291" customWidth="1"/>
    <col min="6923" max="6923" width="9.625" style="291" customWidth="1"/>
    <col min="6924" max="7170" width="8.875" style="291"/>
    <col min="7171" max="7171" width="5" style="291" customWidth="1"/>
    <col min="7172" max="7172" width="4.875" style="291" customWidth="1"/>
    <col min="7173" max="7173" width="5.5" style="291" customWidth="1"/>
    <col min="7174" max="7174" width="20" style="291" customWidth="1"/>
    <col min="7175" max="7175" width="6.75" style="291" customWidth="1"/>
    <col min="7176" max="7176" width="4.875" style="291" customWidth="1"/>
    <col min="7177" max="7177" width="11.375" style="291" customWidth="1"/>
    <col min="7178" max="7178" width="10.375" style="291" customWidth="1"/>
    <col min="7179" max="7179" width="9.625" style="291" customWidth="1"/>
    <col min="7180" max="7426" width="8.875" style="291"/>
    <col min="7427" max="7427" width="5" style="291" customWidth="1"/>
    <col min="7428" max="7428" width="4.875" style="291" customWidth="1"/>
    <col min="7429" max="7429" width="5.5" style="291" customWidth="1"/>
    <col min="7430" max="7430" width="20" style="291" customWidth="1"/>
    <col min="7431" max="7431" width="6.75" style="291" customWidth="1"/>
    <col min="7432" max="7432" width="4.875" style="291" customWidth="1"/>
    <col min="7433" max="7433" width="11.375" style="291" customWidth="1"/>
    <col min="7434" max="7434" width="10.375" style="291" customWidth="1"/>
    <col min="7435" max="7435" width="9.625" style="291" customWidth="1"/>
    <col min="7436" max="7682" width="8.875" style="291"/>
    <col min="7683" max="7683" width="5" style="291" customWidth="1"/>
    <col min="7684" max="7684" width="4.875" style="291" customWidth="1"/>
    <col min="7685" max="7685" width="5.5" style="291" customWidth="1"/>
    <col min="7686" max="7686" width="20" style="291" customWidth="1"/>
    <col min="7687" max="7687" width="6.75" style="291" customWidth="1"/>
    <col min="7688" max="7688" width="4.875" style="291" customWidth="1"/>
    <col min="7689" max="7689" width="11.375" style="291" customWidth="1"/>
    <col min="7690" max="7690" width="10.375" style="291" customWidth="1"/>
    <col min="7691" max="7691" width="9.625" style="291" customWidth="1"/>
    <col min="7692" max="7938" width="8.875" style="291"/>
    <col min="7939" max="7939" width="5" style="291" customWidth="1"/>
    <col min="7940" max="7940" width="4.875" style="291" customWidth="1"/>
    <col min="7941" max="7941" width="5.5" style="291" customWidth="1"/>
    <col min="7942" max="7942" width="20" style="291" customWidth="1"/>
    <col min="7943" max="7943" width="6.75" style="291" customWidth="1"/>
    <col min="7944" max="7944" width="4.875" style="291" customWidth="1"/>
    <col min="7945" max="7945" width="11.375" style="291" customWidth="1"/>
    <col min="7946" max="7946" width="10.375" style="291" customWidth="1"/>
    <col min="7947" max="7947" width="9.625" style="291" customWidth="1"/>
    <col min="7948" max="8194" width="8.875" style="291"/>
    <col min="8195" max="8195" width="5" style="291" customWidth="1"/>
    <col min="8196" max="8196" width="4.875" style="291" customWidth="1"/>
    <col min="8197" max="8197" width="5.5" style="291" customWidth="1"/>
    <col min="8198" max="8198" width="20" style="291" customWidth="1"/>
    <col min="8199" max="8199" width="6.75" style="291" customWidth="1"/>
    <col min="8200" max="8200" width="4.875" style="291" customWidth="1"/>
    <col min="8201" max="8201" width="11.375" style="291" customWidth="1"/>
    <col min="8202" max="8202" width="10.375" style="291" customWidth="1"/>
    <col min="8203" max="8203" width="9.625" style="291" customWidth="1"/>
    <col min="8204" max="8450" width="8.875" style="291"/>
    <col min="8451" max="8451" width="5" style="291" customWidth="1"/>
    <col min="8452" max="8452" width="4.875" style="291" customWidth="1"/>
    <col min="8453" max="8453" width="5.5" style="291" customWidth="1"/>
    <col min="8454" max="8454" width="20" style="291" customWidth="1"/>
    <col min="8455" max="8455" width="6.75" style="291" customWidth="1"/>
    <col min="8456" max="8456" width="4.875" style="291" customWidth="1"/>
    <col min="8457" max="8457" width="11.375" style="291" customWidth="1"/>
    <col min="8458" max="8458" width="10.375" style="291" customWidth="1"/>
    <col min="8459" max="8459" width="9.625" style="291" customWidth="1"/>
    <col min="8460" max="8706" width="8.875" style="291"/>
    <col min="8707" max="8707" width="5" style="291" customWidth="1"/>
    <col min="8708" max="8708" width="4.875" style="291" customWidth="1"/>
    <col min="8709" max="8709" width="5.5" style="291" customWidth="1"/>
    <col min="8710" max="8710" width="20" style="291" customWidth="1"/>
    <col min="8711" max="8711" width="6.75" style="291" customWidth="1"/>
    <col min="8712" max="8712" width="4.875" style="291" customWidth="1"/>
    <col min="8713" max="8713" width="11.375" style="291" customWidth="1"/>
    <col min="8714" max="8714" width="10.375" style="291" customWidth="1"/>
    <col min="8715" max="8715" width="9.625" style="291" customWidth="1"/>
    <col min="8716" max="8962" width="8.875" style="291"/>
    <col min="8963" max="8963" width="5" style="291" customWidth="1"/>
    <col min="8964" max="8964" width="4.875" style="291" customWidth="1"/>
    <col min="8965" max="8965" width="5.5" style="291" customWidth="1"/>
    <col min="8966" max="8966" width="20" style="291" customWidth="1"/>
    <col min="8967" max="8967" width="6.75" style="291" customWidth="1"/>
    <col min="8968" max="8968" width="4.875" style="291" customWidth="1"/>
    <col min="8969" max="8969" width="11.375" style="291" customWidth="1"/>
    <col min="8970" max="8970" width="10.375" style="291" customWidth="1"/>
    <col min="8971" max="8971" width="9.625" style="291" customWidth="1"/>
    <col min="8972" max="9218" width="8.875" style="291"/>
    <col min="9219" max="9219" width="5" style="291" customWidth="1"/>
    <col min="9220" max="9220" width="4.875" style="291" customWidth="1"/>
    <col min="9221" max="9221" width="5.5" style="291" customWidth="1"/>
    <col min="9222" max="9222" width="20" style="291" customWidth="1"/>
    <col min="9223" max="9223" width="6.75" style="291" customWidth="1"/>
    <col min="9224" max="9224" width="4.875" style="291" customWidth="1"/>
    <col min="9225" max="9225" width="11.375" style="291" customWidth="1"/>
    <col min="9226" max="9226" width="10.375" style="291" customWidth="1"/>
    <col min="9227" max="9227" width="9.625" style="291" customWidth="1"/>
    <col min="9228" max="9474" width="8.875" style="291"/>
    <col min="9475" max="9475" width="5" style="291" customWidth="1"/>
    <col min="9476" max="9476" width="4.875" style="291" customWidth="1"/>
    <col min="9477" max="9477" width="5.5" style="291" customWidth="1"/>
    <col min="9478" max="9478" width="20" style="291" customWidth="1"/>
    <col min="9479" max="9479" width="6.75" style="291" customWidth="1"/>
    <col min="9480" max="9480" width="4.875" style="291" customWidth="1"/>
    <col min="9481" max="9481" width="11.375" style="291" customWidth="1"/>
    <col min="9482" max="9482" width="10.375" style="291" customWidth="1"/>
    <col min="9483" max="9483" width="9.625" style="291" customWidth="1"/>
    <col min="9484" max="9730" width="8.875" style="291"/>
    <col min="9731" max="9731" width="5" style="291" customWidth="1"/>
    <col min="9732" max="9732" width="4.875" style="291" customWidth="1"/>
    <col min="9733" max="9733" width="5.5" style="291" customWidth="1"/>
    <col min="9734" max="9734" width="20" style="291" customWidth="1"/>
    <col min="9735" max="9735" width="6.75" style="291" customWidth="1"/>
    <col min="9736" max="9736" width="4.875" style="291" customWidth="1"/>
    <col min="9737" max="9737" width="11.375" style="291" customWidth="1"/>
    <col min="9738" max="9738" width="10.375" style="291" customWidth="1"/>
    <col min="9739" max="9739" width="9.625" style="291" customWidth="1"/>
    <col min="9740" max="9986" width="8.875" style="291"/>
    <col min="9987" max="9987" width="5" style="291" customWidth="1"/>
    <col min="9988" max="9988" width="4.875" style="291" customWidth="1"/>
    <col min="9989" max="9989" width="5.5" style="291" customWidth="1"/>
    <col min="9990" max="9990" width="20" style="291" customWidth="1"/>
    <col min="9991" max="9991" width="6.75" style="291" customWidth="1"/>
    <col min="9992" max="9992" width="4.875" style="291" customWidth="1"/>
    <col min="9993" max="9993" width="11.375" style="291" customWidth="1"/>
    <col min="9994" max="9994" width="10.375" style="291" customWidth="1"/>
    <col min="9995" max="9995" width="9.625" style="291" customWidth="1"/>
    <col min="9996" max="10242" width="8.875" style="291"/>
    <col min="10243" max="10243" width="5" style="291" customWidth="1"/>
    <col min="10244" max="10244" width="4.875" style="291" customWidth="1"/>
    <col min="10245" max="10245" width="5.5" style="291" customWidth="1"/>
    <col min="10246" max="10246" width="20" style="291" customWidth="1"/>
    <col min="10247" max="10247" width="6.75" style="291" customWidth="1"/>
    <col min="10248" max="10248" width="4.875" style="291" customWidth="1"/>
    <col min="10249" max="10249" width="11.375" style="291" customWidth="1"/>
    <col min="10250" max="10250" width="10.375" style="291" customWidth="1"/>
    <col min="10251" max="10251" width="9.625" style="291" customWidth="1"/>
    <col min="10252" max="10498" width="8.875" style="291"/>
    <col min="10499" max="10499" width="5" style="291" customWidth="1"/>
    <col min="10500" max="10500" width="4.875" style="291" customWidth="1"/>
    <col min="10501" max="10501" width="5.5" style="291" customWidth="1"/>
    <col min="10502" max="10502" width="20" style="291" customWidth="1"/>
    <col min="10503" max="10503" width="6.75" style="291" customWidth="1"/>
    <col min="10504" max="10504" width="4.875" style="291" customWidth="1"/>
    <col min="10505" max="10505" width="11.375" style="291" customWidth="1"/>
    <col min="10506" max="10506" width="10.375" style="291" customWidth="1"/>
    <col min="10507" max="10507" width="9.625" style="291" customWidth="1"/>
    <col min="10508" max="10754" width="8.875" style="291"/>
    <col min="10755" max="10755" width="5" style="291" customWidth="1"/>
    <col min="10756" max="10756" width="4.875" style="291" customWidth="1"/>
    <col min="10757" max="10757" width="5.5" style="291" customWidth="1"/>
    <col min="10758" max="10758" width="20" style="291" customWidth="1"/>
    <col min="10759" max="10759" width="6.75" style="291" customWidth="1"/>
    <col min="10760" max="10760" width="4.875" style="291" customWidth="1"/>
    <col min="10761" max="10761" width="11.375" style="291" customWidth="1"/>
    <col min="10762" max="10762" width="10.375" style="291" customWidth="1"/>
    <col min="10763" max="10763" width="9.625" style="291" customWidth="1"/>
    <col min="10764" max="11010" width="8.875" style="291"/>
    <col min="11011" max="11011" width="5" style="291" customWidth="1"/>
    <col min="11012" max="11012" width="4.875" style="291" customWidth="1"/>
    <col min="11013" max="11013" width="5.5" style="291" customWidth="1"/>
    <col min="11014" max="11014" width="20" style="291" customWidth="1"/>
    <col min="11015" max="11015" width="6.75" style="291" customWidth="1"/>
    <col min="11016" max="11016" width="4.875" style="291" customWidth="1"/>
    <col min="11017" max="11017" width="11.375" style="291" customWidth="1"/>
    <col min="11018" max="11018" width="10.375" style="291" customWidth="1"/>
    <col min="11019" max="11019" width="9.625" style="291" customWidth="1"/>
    <col min="11020" max="11266" width="8.875" style="291"/>
    <col min="11267" max="11267" width="5" style="291" customWidth="1"/>
    <col min="11268" max="11268" width="4.875" style="291" customWidth="1"/>
    <col min="11269" max="11269" width="5.5" style="291" customWidth="1"/>
    <col min="11270" max="11270" width="20" style="291" customWidth="1"/>
    <col min="11271" max="11271" width="6.75" style="291" customWidth="1"/>
    <col min="11272" max="11272" width="4.875" style="291" customWidth="1"/>
    <col min="11273" max="11273" width="11.375" style="291" customWidth="1"/>
    <col min="11274" max="11274" width="10.375" style="291" customWidth="1"/>
    <col min="11275" max="11275" width="9.625" style="291" customWidth="1"/>
    <col min="11276" max="11522" width="8.875" style="291"/>
    <col min="11523" max="11523" width="5" style="291" customWidth="1"/>
    <col min="11524" max="11524" width="4.875" style="291" customWidth="1"/>
    <col min="11525" max="11525" width="5.5" style="291" customWidth="1"/>
    <col min="11526" max="11526" width="20" style="291" customWidth="1"/>
    <col min="11527" max="11527" width="6.75" style="291" customWidth="1"/>
    <col min="11528" max="11528" width="4.875" style="291" customWidth="1"/>
    <col min="11529" max="11529" width="11.375" style="291" customWidth="1"/>
    <col min="11530" max="11530" width="10.375" style="291" customWidth="1"/>
    <col min="11531" max="11531" width="9.625" style="291" customWidth="1"/>
    <col min="11532" max="11778" width="8.875" style="291"/>
    <col min="11779" max="11779" width="5" style="291" customWidth="1"/>
    <col min="11780" max="11780" width="4.875" style="291" customWidth="1"/>
    <col min="11781" max="11781" width="5.5" style="291" customWidth="1"/>
    <col min="11782" max="11782" width="20" style="291" customWidth="1"/>
    <col min="11783" max="11783" width="6.75" style="291" customWidth="1"/>
    <col min="11784" max="11784" width="4.875" style="291" customWidth="1"/>
    <col min="11785" max="11785" width="11.375" style="291" customWidth="1"/>
    <col min="11786" max="11786" width="10.375" style="291" customWidth="1"/>
    <col min="11787" max="11787" width="9.625" style="291" customWidth="1"/>
    <col min="11788" max="12034" width="8.875" style="291"/>
    <col min="12035" max="12035" width="5" style="291" customWidth="1"/>
    <col min="12036" max="12036" width="4.875" style="291" customWidth="1"/>
    <col min="12037" max="12037" width="5.5" style="291" customWidth="1"/>
    <col min="12038" max="12038" width="20" style="291" customWidth="1"/>
    <col min="12039" max="12039" width="6.75" style="291" customWidth="1"/>
    <col min="12040" max="12040" width="4.875" style="291" customWidth="1"/>
    <col min="12041" max="12041" width="11.375" style="291" customWidth="1"/>
    <col min="12042" max="12042" width="10.375" style="291" customWidth="1"/>
    <col min="12043" max="12043" width="9.625" style="291" customWidth="1"/>
    <col min="12044" max="12290" width="8.875" style="291"/>
    <col min="12291" max="12291" width="5" style="291" customWidth="1"/>
    <col min="12292" max="12292" width="4.875" style="291" customWidth="1"/>
    <col min="12293" max="12293" width="5.5" style="291" customWidth="1"/>
    <col min="12294" max="12294" width="20" style="291" customWidth="1"/>
    <col min="12295" max="12295" width="6.75" style="291" customWidth="1"/>
    <col min="12296" max="12296" width="4.875" style="291" customWidth="1"/>
    <col min="12297" max="12297" width="11.375" style="291" customWidth="1"/>
    <col min="12298" max="12298" width="10.375" style="291" customWidth="1"/>
    <col min="12299" max="12299" width="9.625" style="291" customWidth="1"/>
    <col min="12300" max="12546" width="8.875" style="291"/>
    <col min="12547" max="12547" width="5" style="291" customWidth="1"/>
    <col min="12548" max="12548" width="4.875" style="291" customWidth="1"/>
    <col min="12549" max="12549" width="5.5" style="291" customWidth="1"/>
    <col min="12550" max="12550" width="20" style="291" customWidth="1"/>
    <col min="12551" max="12551" width="6.75" style="291" customWidth="1"/>
    <col min="12552" max="12552" width="4.875" style="291" customWidth="1"/>
    <col min="12553" max="12553" width="11.375" style="291" customWidth="1"/>
    <col min="12554" max="12554" width="10.375" style="291" customWidth="1"/>
    <col min="12555" max="12555" width="9.625" style="291" customWidth="1"/>
    <col min="12556" max="12802" width="8.875" style="291"/>
    <col min="12803" max="12803" width="5" style="291" customWidth="1"/>
    <col min="12804" max="12804" width="4.875" style="291" customWidth="1"/>
    <col min="12805" max="12805" width="5.5" style="291" customWidth="1"/>
    <col min="12806" max="12806" width="20" style="291" customWidth="1"/>
    <col min="12807" max="12807" width="6.75" style="291" customWidth="1"/>
    <col min="12808" max="12808" width="4.875" style="291" customWidth="1"/>
    <col min="12809" max="12809" width="11.375" style="291" customWidth="1"/>
    <col min="12810" max="12810" width="10.375" style="291" customWidth="1"/>
    <col min="12811" max="12811" width="9.625" style="291" customWidth="1"/>
    <col min="12812" max="13058" width="8.875" style="291"/>
    <col min="13059" max="13059" width="5" style="291" customWidth="1"/>
    <col min="13060" max="13060" width="4.875" style="291" customWidth="1"/>
    <col min="13061" max="13061" width="5.5" style="291" customWidth="1"/>
    <col min="13062" max="13062" width="20" style="291" customWidth="1"/>
    <col min="13063" max="13063" width="6.75" style="291" customWidth="1"/>
    <col min="13064" max="13064" width="4.875" style="291" customWidth="1"/>
    <col min="13065" max="13065" width="11.375" style="291" customWidth="1"/>
    <col min="13066" max="13066" width="10.375" style="291" customWidth="1"/>
    <col min="13067" max="13067" width="9.625" style="291" customWidth="1"/>
    <col min="13068" max="13314" width="8.875" style="291"/>
    <col min="13315" max="13315" width="5" style="291" customWidth="1"/>
    <col min="13316" max="13316" width="4.875" style="291" customWidth="1"/>
    <col min="13317" max="13317" width="5.5" style="291" customWidth="1"/>
    <col min="13318" max="13318" width="20" style="291" customWidth="1"/>
    <col min="13319" max="13319" width="6.75" style="291" customWidth="1"/>
    <col min="13320" max="13320" width="4.875" style="291" customWidth="1"/>
    <col min="13321" max="13321" width="11.375" style="291" customWidth="1"/>
    <col min="13322" max="13322" width="10.375" style="291" customWidth="1"/>
    <col min="13323" max="13323" width="9.625" style="291" customWidth="1"/>
    <col min="13324" max="13570" width="8.875" style="291"/>
    <col min="13571" max="13571" width="5" style="291" customWidth="1"/>
    <col min="13572" max="13572" width="4.875" style="291" customWidth="1"/>
    <col min="13573" max="13573" width="5.5" style="291" customWidth="1"/>
    <col min="13574" max="13574" width="20" style="291" customWidth="1"/>
    <col min="13575" max="13575" width="6.75" style="291" customWidth="1"/>
    <col min="13576" max="13576" width="4.875" style="291" customWidth="1"/>
    <col min="13577" max="13577" width="11.375" style="291" customWidth="1"/>
    <col min="13578" max="13578" width="10.375" style="291" customWidth="1"/>
    <col min="13579" max="13579" width="9.625" style="291" customWidth="1"/>
    <col min="13580" max="13826" width="8.875" style="291"/>
    <col min="13827" max="13827" width="5" style="291" customWidth="1"/>
    <col min="13828" max="13828" width="4.875" style="291" customWidth="1"/>
    <col min="13829" max="13829" width="5.5" style="291" customWidth="1"/>
    <col min="13830" max="13830" width="20" style="291" customWidth="1"/>
    <col min="13831" max="13831" width="6.75" style="291" customWidth="1"/>
    <col min="13832" max="13832" width="4.875" style="291" customWidth="1"/>
    <col min="13833" max="13833" width="11.375" style="291" customWidth="1"/>
    <col min="13834" max="13834" width="10.375" style="291" customWidth="1"/>
    <col min="13835" max="13835" width="9.625" style="291" customWidth="1"/>
    <col min="13836" max="14082" width="8.875" style="291"/>
    <col min="14083" max="14083" width="5" style="291" customWidth="1"/>
    <col min="14084" max="14084" width="4.875" style="291" customWidth="1"/>
    <col min="14085" max="14085" width="5.5" style="291" customWidth="1"/>
    <col min="14086" max="14086" width="20" style="291" customWidth="1"/>
    <col min="14087" max="14087" width="6.75" style="291" customWidth="1"/>
    <col min="14088" max="14088" width="4.875" style="291" customWidth="1"/>
    <col min="14089" max="14089" width="11.375" style="291" customWidth="1"/>
    <col min="14090" max="14090" width="10.375" style="291" customWidth="1"/>
    <col min="14091" max="14091" width="9.625" style="291" customWidth="1"/>
    <col min="14092" max="14338" width="8.875" style="291"/>
    <col min="14339" max="14339" width="5" style="291" customWidth="1"/>
    <col min="14340" max="14340" width="4.875" style="291" customWidth="1"/>
    <col min="14341" max="14341" width="5.5" style="291" customWidth="1"/>
    <col min="14342" max="14342" width="20" style="291" customWidth="1"/>
    <col min="14343" max="14343" width="6.75" style="291" customWidth="1"/>
    <col min="14344" max="14344" width="4.875" style="291" customWidth="1"/>
    <col min="14345" max="14345" width="11.375" style="291" customWidth="1"/>
    <col min="14346" max="14346" width="10.375" style="291" customWidth="1"/>
    <col min="14347" max="14347" width="9.625" style="291" customWidth="1"/>
    <col min="14348" max="14594" width="8.875" style="291"/>
    <col min="14595" max="14595" width="5" style="291" customWidth="1"/>
    <col min="14596" max="14596" width="4.875" style="291" customWidth="1"/>
    <col min="14597" max="14597" width="5.5" style="291" customWidth="1"/>
    <col min="14598" max="14598" width="20" style="291" customWidth="1"/>
    <col min="14599" max="14599" width="6.75" style="291" customWidth="1"/>
    <col min="14600" max="14600" width="4.875" style="291" customWidth="1"/>
    <col min="14601" max="14601" width="11.375" style="291" customWidth="1"/>
    <col min="14602" max="14602" width="10.375" style="291" customWidth="1"/>
    <col min="14603" max="14603" width="9.625" style="291" customWidth="1"/>
    <col min="14604" max="14850" width="8.875" style="291"/>
    <col min="14851" max="14851" width="5" style="291" customWidth="1"/>
    <col min="14852" max="14852" width="4.875" style="291" customWidth="1"/>
    <col min="14853" max="14853" width="5.5" style="291" customWidth="1"/>
    <col min="14854" max="14854" width="20" style="291" customWidth="1"/>
    <col min="14855" max="14855" width="6.75" style="291" customWidth="1"/>
    <col min="14856" max="14856" width="4.875" style="291" customWidth="1"/>
    <col min="14857" max="14857" width="11.375" style="291" customWidth="1"/>
    <col min="14858" max="14858" width="10.375" style="291" customWidth="1"/>
    <col min="14859" max="14859" width="9.625" style="291" customWidth="1"/>
    <col min="14860" max="15106" width="8.875" style="291"/>
    <col min="15107" max="15107" width="5" style="291" customWidth="1"/>
    <col min="15108" max="15108" width="4.875" style="291" customWidth="1"/>
    <col min="15109" max="15109" width="5.5" style="291" customWidth="1"/>
    <col min="15110" max="15110" width="20" style="291" customWidth="1"/>
    <col min="15111" max="15111" width="6.75" style="291" customWidth="1"/>
    <col min="15112" max="15112" width="4.875" style="291" customWidth="1"/>
    <col min="15113" max="15113" width="11.375" style="291" customWidth="1"/>
    <col min="15114" max="15114" width="10.375" style="291" customWidth="1"/>
    <col min="15115" max="15115" width="9.625" style="291" customWidth="1"/>
    <col min="15116" max="15362" width="8.875" style="291"/>
    <col min="15363" max="15363" width="5" style="291" customWidth="1"/>
    <col min="15364" max="15364" width="4.875" style="291" customWidth="1"/>
    <col min="15365" max="15365" width="5.5" style="291" customWidth="1"/>
    <col min="15366" max="15366" width="20" style="291" customWidth="1"/>
    <col min="15367" max="15367" width="6.75" style="291" customWidth="1"/>
    <col min="15368" max="15368" width="4.875" style="291" customWidth="1"/>
    <col min="15369" max="15369" width="11.375" style="291" customWidth="1"/>
    <col min="15370" max="15370" width="10.375" style="291" customWidth="1"/>
    <col min="15371" max="15371" width="9.625" style="291" customWidth="1"/>
    <col min="15372" max="15618" width="8.875" style="291"/>
    <col min="15619" max="15619" width="5" style="291" customWidth="1"/>
    <col min="15620" max="15620" width="4.875" style="291" customWidth="1"/>
    <col min="15621" max="15621" width="5.5" style="291" customWidth="1"/>
    <col min="15622" max="15622" width="20" style="291" customWidth="1"/>
    <col min="15623" max="15623" width="6.75" style="291" customWidth="1"/>
    <col min="15624" max="15624" width="4.875" style="291" customWidth="1"/>
    <col min="15625" max="15625" width="11.375" style="291" customWidth="1"/>
    <col min="15626" max="15626" width="10.375" style="291" customWidth="1"/>
    <col min="15627" max="15627" width="9.625" style="291" customWidth="1"/>
    <col min="15628" max="15874" width="8.875" style="291"/>
    <col min="15875" max="15875" width="5" style="291" customWidth="1"/>
    <col min="15876" max="15876" width="4.875" style="291" customWidth="1"/>
    <col min="15877" max="15877" width="5.5" style="291" customWidth="1"/>
    <col min="15878" max="15878" width="20" style="291" customWidth="1"/>
    <col min="15879" max="15879" width="6.75" style="291" customWidth="1"/>
    <col min="15880" max="15880" width="4.875" style="291" customWidth="1"/>
    <col min="15881" max="15881" width="11.375" style="291" customWidth="1"/>
    <col min="15882" max="15882" width="10.375" style="291" customWidth="1"/>
    <col min="15883" max="15883" width="9.625" style="291" customWidth="1"/>
    <col min="15884" max="16130" width="8.875" style="291"/>
    <col min="16131" max="16131" width="5" style="291" customWidth="1"/>
    <col min="16132" max="16132" width="4.875" style="291" customWidth="1"/>
    <col min="16133" max="16133" width="5.5" style="291" customWidth="1"/>
    <col min="16134" max="16134" width="20" style="291" customWidth="1"/>
    <col min="16135" max="16135" width="6.75" style="291" customWidth="1"/>
    <col min="16136" max="16136" width="4.875" style="291" customWidth="1"/>
    <col min="16137" max="16137" width="11.375" style="291" customWidth="1"/>
    <col min="16138" max="16138" width="10.375" style="291" customWidth="1"/>
    <col min="16139" max="16139" width="9.625" style="291" customWidth="1"/>
    <col min="16140" max="16384" width="8.875" style="291"/>
  </cols>
  <sheetData>
    <row r="2" spans="2:11">
      <c r="B2" s="290" t="s">
        <v>865</v>
      </c>
      <c r="C2" s="290"/>
      <c r="D2" s="290"/>
      <c r="E2" s="290"/>
      <c r="F2" s="290"/>
      <c r="G2" s="290"/>
      <c r="H2" s="290"/>
      <c r="I2" s="469" t="s">
        <v>866</v>
      </c>
      <c r="J2" s="470"/>
      <c r="K2" s="481"/>
    </row>
    <row r="3" spans="2:11" ht="18.75">
      <c r="B3" s="290"/>
      <c r="C3" s="290"/>
      <c r="D3" s="290"/>
      <c r="E3" s="290"/>
      <c r="F3" s="482" t="s">
        <v>867</v>
      </c>
      <c r="G3" s="483"/>
      <c r="H3" s="483"/>
      <c r="I3" s="484"/>
      <c r="J3" s="290"/>
      <c r="K3" s="290"/>
    </row>
    <row r="4" spans="2:11" ht="14.25" thickBot="1">
      <c r="B4" s="292" t="s">
        <v>868</v>
      </c>
      <c r="C4" s="290"/>
      <c r="D4" s="290"/>
      <c r="E4" s="290"/>
      <c r="F4" s="290"/>
      <c r="G4" s="290"/>
      <c r="H4" s="290"/>
      <c r="I4" s="290"/>
      <c r="J4" s="290"/>
      <c r="K4" s="290"/>
    </row>
    <row r="5" spans="2:11" ht="24" customHeight="1">
      <c r="B5" s="485" t="s">
        <v>869</v>
      </c>
      <c r="C5" s="486"/>
      <c r="D5" s="487" t="s">
        <v>870</v>
      </c>
      <c r="E5" s="488"/>
      <c r="F5" s="488"/>
      <c r="G5" s="488"/>
      <c r="H5" s="488"/>
      <c r="I5" s="488"/>
      <c r="J5" s="488"/>
      <c r="K5" s="489"/>
    </row>
    <row r="6" spans="2:11" ht="24" customHeight="1">
      <c r="B6" s="467" t="s">
        <v>871</v>
      </c>
      <c r="C6" s="468"/>
      <c r="D6" s="469" t="s">
        <v>1243</v>
      </c>
      <c r="E6" s="470"/>
      <c r="F6" s="470"/>
      <c r="G6" s="470"/>
      <c r="H6" s="470"/>
      <c r="I6" s="470"/>
      <c r="J6" s="470"/>
      <c r="K6" s="471"/>
    </row>
    <row r="7" spans="2:11" ht="24" customHeight="1">
      <c r="B7" s="467" t="s">
        <v>872</v>
      </c>
      <c r="C7" s="468"/>
      <c r="D7" s="469" t="s">
        <v>873</v>
      </c>
      <c r="E7" s="470"/>
      <c r="F7" s="470"/>
      <c r="G7" s="470"/>
      <c r="H7" s="470"/>
      <c r="I7" s="470"/>
      <c r="J7" s="470"/>
      <c r="K7" s="471"/>
    </row>
    <row r="8" spans="2:11" ht="24" customHeight="1">
      <c r="B8" s="467" t="s">
        <v>874</v>
      </c>
      <c r="C8" s="468"/>
      <c r="D8" s="469" t="s">
        <v>947</v>
      </c>
      <c r="E8" s="470"/>
      <c r="F8" s="470"/>
      <c r="G8" s="470"/>
      <c r="H8" s="470"/>
      <c r="I8" s="470"/>
      <c r="J8" s="470"/>
      <c r="K8" s="471"/>
    </row>
    <row r="9" spans="2:11" ht="24" customHeight="1" thickBot="1">
      <c r="B9" s="472" t="s">
        <v>875</v>
      </c>
      <c r="C9" s="473"/>
      <c r="D9" s="474" t="s">
        <v>876</v>
      </c>
      <c r="E9" s="475"/>
      <c r="F9" s="475"/>
      <c r="G9" s="475"/>
      <c r="H9" s="475"/>
      <c r="I9" s="475"/>
      <c r="J9" s="475"/>
      <c r="K9" s="476"/>
    </row>
    <row r="10" spans="2:11" ht="24" customHeight="1">
      <c r="B10" s="477" t="s">
        <v>877</v>
      </c>
      <c r="C10" s="478"/>
      <c r="D10" s="478"/>
      <c r="E10" s="478"/>
      <c r="F10" s="293" t="s">
        <v>878</v>
      </c>
      <c r="G10" s="479" t="s">
        <v>879</v>
      </c>
      <c r="H10" s="480"/>
      <c r="I10" s="294" t="s">
        <v>880</v>
      </c>
      <c r="J10" s="294" t="s">
        <v>881</v>
      </c>
      <c r="K10" s="295" t="s">
        <v>882</v>
      </c>
    </row>
    <row r="11" spans="2:11" ht="18" customHeight="1">
      <c r="B11" s="296" t="s">
        <v>883</v>
      </c>
      <c r="C11" s="297" t="s">
        <v>884</v>
      </c>
      <c r="D11" s="298" t="s">
        <v>885</v>
      </c>
      <c r="E11" s="299" t="s">
        <v>886</v>
      </c>
      <c r="F11" s="300"/>
      <c r="G11" s="455" t="s">
        <v>887</v>
      </c>
      <c r="H11" s="456"/>
      <c r="I11" s="459" t="s">
        <v>888</v>
      </c>
      <c r="J11" s="459" t="s">
        <v>889</v>
      </c>
      <c r="K11" s="461"/>
    </row>
    <row r="12" spans="2:11" ht="18" customHeight="1">
      <c r="B12" s="301"/>
      <c r="C12" s="302">
        <v>2019</v>
      </c>
      <c r="D12" s="303">
        <v>3</v>
      </c>
      <c r="E12" s="304">
        <v>28</v>
      </c>
      <c r="F12" s="305"/>
      <c r="G12" s="457"/>
      <c r="H12" s="458"/>
      <c r="I12" s="460"/>
      <c r="J12" s="460"/>
      <c r="K12" s="462"/>
    </row>
    <row r="13" spans="2:11" ht="18" customHeight="1">
      <c r="B13" s="296" t="s">
        <v>890</v>
      </c>
      <c r="C13" s="297" t="s">
        <v>884</v>
      </c>
      <c r="D13" s="298" t="s">
        <v>885</v>
      </c>
      <c r="E13" s="299" t="s">
        <v>886</v>
      </c>
      <c r="F13" s="306"/>
      <c r="G13" s="455"/>
      <c r="H13" s="456"/>
      <c r="I13" s="459"/>
      <c r="J13" s="459"/>
      <c r="K13" s="461"/>
    </row>
    <row r="14" spans="2:11" ht="18" customHeight="1">
      <c r="B14" s="301"/>
      <c r="C14" s="302"/>
      <c r="D14" s="303"/>
      <c r="E14" s="304"/>
      <c r="F14" s="305"/>
      <c r="G14" s="457"/>
      <c r="H14" s="458"/>
      <c r="I14" s="460"/>
      <c r="J14" s="460"/>
      <c r="K14" s="462"/>
    </row>
    <row r="15" spans="2:11" ht="18" customHeight="1">
      <c r="B15" s="296" t="s">
        <v>891</v>
      </c>
      <c r="C15" s="297" t="s">
        <v>884</v>
      </c>
      <c r="D15" s="298" t="s">
        <v>885</v>
      </c>
      <c r="E15" s="299" t="s">
        <v>886</v>
      </c>
      <c r="F15" s="300"/>
      <c r="G15" s="455"/>
      <c r="H15" s="456"/>
      <c r="I15" s="459"/>
      <c r="J15" s="459"/>
      <c r="K15" s="461"/>
    </row>
    <row r="16" spans="2:11" ht="18" customHeight="1">
      <c r="B16" s="301"/>
      <c r="C16" s="302"/>
      <c r="D16" s="303"/>
      <c r="E16" s="304"/>
      <c r="F16" s="302"/>
      <c r="G16" s="457"/>
      <c r="H16" s="458"/>
      <c r="I16" s="460"/>
      <c r="J16" s="460"/>
      <c r="K16" s="462"/>
    </row>
    <row r="17" spans="2:11" ht="18" customHeight="1">
      <c r="B17" s="296" t="s">
        <v>892</v>
      </c>
      <c r="C17" s="297" t="s">
        <v>884</v>
      </c>
      <c r="D17" s="298" t="s">
        <v>885</v>
      </c>
      <c r="E17" s="299" t="s">
        <v>886</v>
      </c>
      <c r="F17" s="300"/>
      <c r="G17" s="455"/>
      <c r="H17" s="456"/>
      <c r="I17" s="459"/>
      <c r="J17" s="459"/>
      <c r="K17" s="461"/>
    </row>
    <row r="18" spans="2:11" ht="18" customHeight="1">
      <c r="B18" s="301"/>
      <c r="C18" s="302"/>
      <c r="D18" s="303"/>
      <c r="E18" s="304"/>
      <c r="F18" s="302"/>
      <c r="G18" s="457"/>
      <c r="H18" s="458"/>
      <c r="I18" s="460"/>
      <c r="J18" s="460"/>
      <c r="K18" s="462"/>
    </row>
    <row r="19" spans="2:11" ht="18" customHeight="1">
      <c r="B19" s="296" t="s">
        <v>893</v>
      </c>
      <c r="C19" s="297" t="s">
        <v>884</v>
      </c>
      <c r="D19" s="298" t="s">
        <v>885</v>
      </c>
      <c r="E19" s="299" t="s">
        <v>886</v>
      </c>
      <c r="F19" s="300"/>
      <c r="G19" s="455"/>
      <c r="H19" s="456"/>
      <c r="I19" s="459"/>
      <c r="J19" s="459"/>
      <c r="K19" s="461"/>
    </row>
    <row r="20" spans="2:11" ht="18" customHeight="1" thickBot="1">
      <c r="B20" s="307"/>
      <c r="C20" s="308"/>
      <c r="D20" s="309"/>
      <c r="E20" s="310"/>
      <c r="F20" s="308"/>
      <c r="G20" s="463"/>
      <c r="H20" s="464"/>
      <c r="I20" s="465"/>
      <c r="J20" s="465"/>
      <c r="K20" s="466"/>
    </row>
    <row r="21" spans="2:11" ht="18" customHeight="1">
      <c r="B21" s="290"/>
      <c r="C21" s="290"/>
      <c r="D21" s="290"/>
      <c r="E21" s="290"/>
      <c r="F21" s="290"/>
      <c r="G21" s="290"/>
      <c r="H21" s="290"/>
      <c r="I21" s="290"/>
      <c r="J21" s="290"/>
      <c r="K21" s="290"/>
    </row>
    <row r="22" spans="2:11" ht="18" customHeight="1" thickBot="1">
      <c r="B22" s="292" t="s">
        <v>894</v>
      </c>
      <c r="C22" s="290"/>
      <c r="D22" s="290"/>
      <c r="E22" s="290"/>
      <c r="F22" s="290"/>
      <c r="G22" s="290"/>
      <c r="H22" s="290"/>
      <c r="I22" s="290"/>
      <c r="J22" s="290"/>
      <c r="K22" s="290"/>
    </row>
    <row r="23" spans="2:11" ht="18" customHeight="1">
      <c r="B23" s="311" t="s">
        <v>895</v>
      </c>
      <c r="C23" s="312"/>
      <c r="D23" s="313" t="s">
        <v>896</v>
      </c>
      <c r="E23" s="314"/>
      <c r="F23" s="315"/>
      <c r="G23" s="312"/>
      <c r="H23" s="313" t="s">
        <v>897</v>
      </c>
      <c r="I23" s="314"/>
      <c r="J23" s="315"/>
      <c r="K23" s="316"/>
    </row>
    <row r="24" spans="2:11" ht="18" customHeight="1">
      <c r="B24" s="317" t="s">
        <v>898</v>
      </c>
      <c r="C24" s="318"/>
      <c r="D24" s="319" t="s">
        <v>899</v>
      </c>
      <c r="E24" s="320"/>
      <c r="F24" s="290"/>
      <c r="G24" s="318"/>
      <c r="H24" s="319" t="s">
        <v>900</v>
      </c>
      <c r="I24" s="321"/>
      <c r="J24" s="290"/>
      <c r="K24" s="322"/>
    </row>
    <row r="25" spans="2:11" ht="18" customHeight="1">
      <c r="B25" s="317" t="s">
        <v>901</v>
      </c>
      <c r="C25" s="318"/>
      <c r="D25" s="319" t="s">
        <v>902</v>
      </c>
      <c r="E25" s="320"/>
      <c r="F25" s="290"/>
      <c r="G25" s="318"/>
      <c r="H25" s="319" t="s">
        <v>903</v>
      </c>
      <c r="I25" s="321"/>
      <c r="J25" s="290"/>
      <c r="K25" s="322"/>
    </row>
    <row r="26" spans="2:11" ht="18" customHeight="1">
      <c r="B26" s="323"/>
      <c r="C26" s="324"/>
      <c r="D26" s="325" t="s">
        <v>904</v>
      </c>
      <c r="E26" s="326"/>
      <c r="F26" s="327"/>
      <c r="G26" s="324"/>
      <c r="H26" s="325" t="s">
        <v>905</v>
      </c>
      <c r="I26" s="305"/>
      <c r="J26" s="327"/>
      <c r="K26" s="328"/>
    </row>
    <row r="27" spans="2:11" ht="18" customHeight="1">
      <c r="B27" s="317" t="s">
        <v>906</v>
      </c>
      <c r="C27" s="318"/>
      <c r="D27" s="319" t="s">
        <v>907</v>
      </c>
      <c r="E27" s="321"/>
      <c r="F27" s="290"/>
      <c r="G27" s="318"/>
      <c r="H27" s="319" t="s">
        <v>904</v>
      </c>
      <c r="I27" s="321"/>
      <c r="J27" s="290"/>
      <c r="K27" s="322"/>
    </row>
    <row r="28" spans="2:11" ht="18" customHeight="1">
      <c r="B28" s="317"/>
      <c r="C28" s="318"/>
      <c r="D28" s="319" t="s">
        <v>899</v>
      </c>
      <c r="E28" s="321"/>
      <c r="F28" s="290"/>
      <c r="G28" s="318"/>
      <c r="H28" s="319" t="s">
        <v>897</v>
      </c>
      <c r="I28" s="321"/>
      <c r="J28" s="290"/>
      <c r="K28" s="322"/>
    </row>
    <row r="29" spans="2:11" ht="18" customHeight="1">
      <c r="B29" s="323"/>
      <c r="C29" s="324"/>
      <c r="D29" s="325" t="s">
        <v>902</v>
      </c>
      <c r="E29" s="305"/>
      <c r="F29" s="327"/>
      <c r="G29" s="324"/>
      <c r="H29" s="325" t="s">
        <v>900</v>
      </c>
      <c r="I29" s="305"/>
      <c r="J29" s="327"/>
      <c r="K29" s="328"/>
    </row>
    <row r="30" spans="2:11" ht="18" customHeight="1">
      <c r="B30" s="438" t="s">
        <v>908</v>
      </c>
      <c r="C30" s="439"/>
      <c r="D30" s="319" t="s">
        <v>896</v>
      </c>
      <c r="E30" s="321"/>
      <c r="F30" s="290"/>
      <c r="G30" s="318"/>
      <c r="H30" s="319" t="s">
        <v>909</v>
      </c>
      <c r="I30" s="321"/>
      <c r="J30" s="290"/>
      <c r="K30" s="322"/>
    </row>
    <row r="31" spans="2:11" ht="18" customHeight="1">
      <c r="B31" s="440"/>
      <c r="C31" s="441"/>
      <c r="D31" s="319" t="s">
        <v>910</v>
      </c>
      <c r="E31" s="321"/>
      <c r="F31" s="290"/>
      <c r="G31" s="318"/>
      <c r="H31" s="319" t="s">
        <v>911</v>
      </c>
      <c r="I31" s="321"/>
      <c r="J31" s="290"/>
      <c r="K31" s="322"/>
    </row>
    <row r="32" spans="2:11" ht="18" customHeight="1">
      <c r="B32" s="442"/>
      <c r="C32" s="443"/>
      <c r="D32" s="325" t="s">
        <v>912</v>
      </c>
      <c r="E32" s="305"/>
      <c r="F32" s="327"/>
      <c r="G32" s="324"/>
      <c r="H32" s="325" t="s">
        <v>913</v>
      </c>
      <c r="I32" s="305"/>
      <c r="J32" s="327"/>
      <c r="K32" s="328"/>
    </row>
    <row r="33" spans="2:11" ht="18" customHeight="1">
      <c r="B33" s="317" t="s">
        <v>914</v>
      </c>
      <c r="C33" s="318"/>
      <c r="D33" s="319" t="s">
        <v>896</v>
      </c>
      <c r="E33" s="321"/>
      <c r="F33" s="290"/>
      <c r="G33" s="318"/>
      <c r="H33" s="319" t="s">
        <v>909</v>
      </c>
      <c r="I33" s="321"/>
      <c r="J33" s="290"/>
      <c r="K33" s="322"/>
    </row>
    <row r="34" spans="2:11" ht="18" customHeight="1">
      <c r="B34" s="317" t="s">
        <v>915</v>
      </c>
      <c r="C34" s="318"/>
      <c r="D34" s="319" t="s">
        <v>910</v>
      </c>
      <c r="E34" s="321"/>
      <c r="F34" s="290"/>
      <c r="G34" s="318"/>
      <c r="H34" s="319" t="s">
        <v>911</v>
      </c>
      <c r="I34" s="321"/>
      <c r="J34" s="290"/>
      <c r="K34" s="322"/>
    </row>
    <row r="35" spans="2:11" ht="18" customHeight="1">
      <c r="B35" s="323"/>
      <c r="C35" s="324"/>
      <c r="D35" s="325" t="s">
        <v>912</v>
      </c>
      <c r="E35" s="305"/>
      <c r="F35" s="327"/>
      <c r="G35" s="324"/>
      <c r="H35" s="325" t="s">
        <v>913</v>
      </c>
      <c r="I35" s="305"/>
      <c r="J35" s="327"/>
      <c r="K35" s="328"/>
    </row>
    <row r="36" spans="2:11" ht="18" customHeight="1">
      <c r="B36" s="317" t="s">
        <v>916</v>
      </c>
      <c r="C36" s="318"/>
      <c r="D36" s="329" t="s">
        <v>917</v>
      </c>
      <c r="E36" s="330" t="s">
        <v>948</v>
      </c>
      <c r="F36" s="290"/>
      <c r="G36" s="318"/>
      <c r="H36" s="319"/>
      <c r="I36" s="321"/>
      <c r="J36" s="290"/>
      <c r="K36" s="322"/>
    </row>
    <row r="37" spans="2:11" ht="18" customHeight="1">
      <c r="B37" s="317"/>
      <c r="C37" s="290"/>
      <c r="D37" s="329"/>
      <c r="E37" s="330" t="s">
        <v>918</v>
      </c>
      <c r="F37" s="290"/>
      <c r="G37" s="318"/>
      <c r="H37" s="319"/>
      <c r="I37" s="321"/>
      <c r="J37" s="290"/>
      <c r="K37" s="322"/>
    </row>
    <row r="38" spans="2:11" ht="18" customHeight="1">
      <c r="B38" s="323"/>
      <c r="C38" s="327"/>
      <c r="D38" s="331"/>
      <c r="E38" s="332" t="s">
        <v>919</v>
      </c>
      <c r="F38" s="327"/>
      <c r="G38" s="324"/>
      <c r="H38" s="325"/>
      <c r="I38" s="305"/>
      <c r="J38" s="327"/>
      <c r="K38" s="328"/>
    </row>
    <row r="39" spans="2:11" ht="18" customHeight="1">
      <c r="B39" s="317" t="s">
        <v>920</v>
      </c>
      <c r="C39" s="290"/>
      <c r="D39" s="329" t="s">
        <v>917</v>
      </c>
      <c r="E39" s="330" t="s">
        <v>921</v>
      </c>
      <c r="F39" s="290"/>
      <c r="G39" s="318"/>
      <c r="H39" s="319"/>
      <c r="I39" s="330" t="s">
        <v>922</v>
      </c>
      <c r="J39" s="290"/>
      <c r="K39" s="322"/>
    </row>
    <row r="40" spans="2:11" ht="18" customHeight="1">
      <c r="B40" s="317"/>
      <c r="C40" s="290"/>
      <c r="D40" s="329"/>
      <c r="E40" s="330" t="s">
        <v>923</v>
      </c>
      <c r="F40" s="290"/>
      <c r="G40" s="318"/>
      <c r="H40" s="319"/>
      <c r="I40" s="330" t="s">
        <v>924</v>
      </c>
      <c r="J40" s="290"/>
      <c r="K40" s="322"/>
    </row>
    <row r="41" spans="2:11" ht="18" customHeight="1">
      <c r="B41" s="323"/>
      <c r="C41" s="327"/>
      <c r="D41" s="331"/>
      <c r="E41" s="332" t="s">
        <v>925</v>
      </c>
      <c r="F41" s="327"/>
      <c r="G41" s="324"/>
      <c r="H41" s="325"/>
      <c r="I41" s="332" t="s">
        <v>926</v>
      </c>
      <c r="J41" s="327"/>
      <c r="K41" s="328"/>
    </row>
    <row r="42" spans="2:11" ht="18" customHeight="1">
      <c r="B42" s="317" t="s">
        <v>927</v>
      </c>
      <c r="C42" s="318"/>
      <c r="D42" s="350" t="s">
        <v>949</v>
      </c>
      <c r="E42" s="321" t="s">
        <v>928</v>
      </c>
      <c r="F42" s="290"/>
      <c r="G42" s="318"/>
      <c r="H42" s="319"/>
      <c r="I42" s="321"/>
      <c r="J42" s="290"/>
      <c r="K42" s="322"/>
    </row>
    <row r="43" spans="2:11" ht="18" customHeight="1">
      <c r="B43" s="323"/>
      <c r="C43" s="324"/>
      <c r="D43" s="331"/>
      <c r="E43" s="305"/>
      <c r="F43" s="290"/>
      <c r="G43" s="318"/>
      <c r="H43" s="319"/>
      <c r="I43" s="321"/>
      <c r="J43" s="290"/>
      <c r="K43" s="322"/>
    </row>
    <row r="44" spans="2:11" ht="18" customHeight="1">
      <c r="B44" s="317" t="s">
        <v>929</v>
      </c>
      <c r="C44" s="318"/>
      <c r="D44" s="329" t="s">
        <v>917</v>
      </c>
      <c r="E44" s="444" t="s">
        <v>930</v>
      </c>
      <c r="F44" s="445"/>
      <c r="G44" s="445"/>
      <c r="H44" s="445"/>
      <c r="I44" s="445"/>
      <c r="J44" s="445"/>
      <c r="K44" s="446"/>
    </row>
    <row r="45" spans="2:11" ht="18" customHeight="1">
      <c r="B45" s="317"/>
      <c r="C45" s="318"/>
      <c r="D45" s="329"/>
      <c r="E45" s="444" t="s">
        <v>931</v>
      </c>
      <c r="F45" s="447"/>
      <c r="G45" s="447"/>
      <c r="H45" s="447"/>
      <c r="I45" s="447"/>
      <c r="J45" s="447"/>
      <c r="K45" s="448"/>
    </row>
    <row r="46" spans="2:11" ht="18" customHeight="1">
      <c r="B46" s="317"/>
      <c r="C46" s="318"/>
      <c r="D46" s="329"/>
      <c r="E46" s="444" t="s">
        <v>932</v>
      </c>
      <c r="F46" s="447"/>
      <c r="G46" s="447"/>
      <c r="H46" s="447"/>
      <c r="I46" s="447"/>
      <c r="J46" s="447"/>
      <c r="K46" s="448"/>
    </row>
    <row r="47" spans="2:11" ht="18" customHeight="1">
      <c r="B47" s="323"/>
      <c r="C47" s="324"/>
      <c r="D47" s="331"/>
      <c r="E47" s="449" t="s">
        <v>933</v>
      </c>
      <c r="F47" s="450"/>
      <c r="G47" s="450"/>
      <c r="H47" s="450"/>
      <c r="I47" s="450"/>
      <c r="J47" s="450"/>
      <c r="K47" s="451"/>
    </row>
    <row r="48" spans="2:11" ht="18" customHeight="1" thickBot="1">
      <c r="B48" s="333" t="s">
        <v>934</v>
      </c>
      <c r="C48" s="334"/>
      <c r="D48" s="335"/>
      <c r="E48" s="452" t="s">
        <v>950</v>
      </c>
      <c r="F48" s="453"/>
      <c r="G48" s="453"/>
      <c r="H48" s="453"/>
      <c r="I48" s="453"/>
      <c r="J48" s="453"/>
      <c r="K48" s="454"/>
    </row>
    <row r="49" spans="2:11" ht="18" customHeight="1">
      <c r="B49" s="290"/>
      <c r="C49" s="290"/>
      <c r="D49" s="437" t="s">
        <v>935</v>
      </c>
      <c r="E49" s="437"/>
      <c r="F49" s="437"/>
      <c r="G49" s="437"/>
      <c r="H49" s="437"/>
      <c r="I49" s="437"/>
      <c r="J49" s="437"/>
      <c r="K49" s="437"/>
    </row>
    <row r="50" spans="2:11" ht="13.5" customHeight="1">
      <c r="B50" s="290"/>
      <c r="C50" s="290"/>
      <c r="D50" s="336"/>
      <c r="E50" s="290"/>
      <c r="F50" s="290"/>
      <c r="G50" s="290"/>
      <c r="H50" s="337"/>
      <c r="I50" s="290"/>
      <c r="J50" s="290"/>
      <c r="K50" s="290"/>
    </row>
  </sheetData>
  <mergeCells count="41">
    <mergeCell ref="I2:K2"/>
    <mergeCell ref="F3:I3"/>
    <mergeCell ref="B5:C5"/>
    <mergeCell ref="D5:K5"/>
    <mergeCell ref="B6:C6"/>
    <mergeCell ref="D6:K6"/>
    <mergeCell ref="K11:K12"/>
    <mergeCell ref="B7:C7"/>
    <mergeCell ref="D7:K7"/>
    <mergeCell ref="B8:C8"/>
    <mergeCell ref="D8:K8"/>
    <mergeCell ref="B9:C9"/>
    <mergeCell ref="D9:K9"/>
    <mergeCell ref="B10:E10"/>
    <mergeCell ref="G10:H10"/>
    <mergeCell ref="G11:H12"/>
    <mergeCell ref="I11:I12"/>
    <mergeCell ref="J11:J12"/>
    <mergeCell ref="G13:H14"/>
    <mergeCell ref="I13:I14"/>
    <mergeCell ref="J13:J14"/>
    <mergeCell ref="K13:K14"/>
    <mergeCell ref="G15:H16"/>
    <mergeCell ref="I15:I16"/>
    <mergeCell ref="J15:J16"/>
    <mergeCell ref="K15:K16"/>
    <mergeCell ref="G17:H18"/>
    <mergeCell ref="I17:I18"/>
    <mergeCell ref="J17:J18"/>
    <mergeCell ref="K17:K18"/>
    <mergeCell ref="G19:H20"/>
    <mergeCell ref="I19:I20"/>
    <mergeCell ref="J19:J20"/>
    <mergeCell ref="K19:K20"/>
    <mergeCell ref="D49:K49"/>
    <mergeCell ref="B30:C32"/>
    <mergeCell ref="E44:K44"/>
    <mergeCell ref="E45:K45"/>
    <mergeCell ref="E46:K46"/>
    <mergeCell ref="E47:K47"/>
    <mergeCell ref="E48:K48"/>
  </mergeCells>
  <phoneticPr fontId="4"/>
  <printOptions horizontalCentered="1"/>
  <pageMargins left="0.35433070866141736" right="0.35433070866141736" top="0.19685039370078741" bottom="0.19685039370078741" header="0.51181102362204722" footer="0.51181102362204722"/>
  <pageSetup paperSize="9" scale="95"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G28"/>
  <sheetViews>
    <sheetView view="pageBreakPreview" zoomScaleNormal="100" workbookViewId="0">
      <selection activeCell="G6" sqref="G6"/>
    </sheetView>
  </sheetViews>
  <sheetFormatPr defaultRowHeight="13.5"/>
  <cols>
    <col min="1" max="1" width="8.875" style="291"/>
    <col min="2" max="2" width="18" style="291" customWidth="1"/>
    <col min="3" max="3" width="12" style="291" customWidth="1"/>
    <col min="4" max="4" width="12.75" style="291" customWidth="1"/>
    <col min="5" max="5" width="9.25" style="291" customWidth="1"/>
    <col min="6" max="6" width="35.5" style="291" customWidth="1"/>
    <col min="7" max="7" width="9.125" style="291" customWidth="1"/>
    <col min="8" max="257" width="8.875" style="291"/>
    <col min="258" max="258" width="18" style="291" customWidth="1"/>
    <col min="259" max="259" width="12" style="291" customWidth="1"/>
    <col min="260" max="260" width="12.75" style="291" customWidth="1"/>
    <col min="261" max="261" width="9.25" style="291" customWidth="1"/>
    <col min="262" max="262" width="35.5" style="291" customWidth="1"/>
    <col min="263" max="263" width="9.125" style="291" customWidth="1"/>
    <col min="264" max="513" width="8.875" style="291"/>
    <col min="514" max="514" width="18" style="291" customWidth="1"/>
    <col min="515" max="515" width="12" style="291" customWidth="1"/>
    <col min="516" max="516" width="12.75" style="291" customWidth="1"/>
    <col min="517" max="517" width="9.25" style="291" customWidth="1"/>
    <col min="518" max="518" width="35.5" style="291" customWidth="1"/>
    <col min="519" max="519" width="9.125" style="291" customWidth="1"/>
    <col min="520" max="769" width="8.875" style="291"/>
    <col min="770" max="770" width="18" style="291" customWidth="1"/>
    <col min="771" max="771" width="12" style="291" customWidth="1"/>
    <col min="772" max="772" width="12.75" style="291" customWidth="1"/>
    <col min="773" max="773" width="9.25" style="291" customWidth="1"/>
    <col min="774" max="774" width="35.5" style="291" customWidth="1"/>
    <col min="775" max="775" width="9.125" style="291" customWidth="1"/>
    <col min="776" max="1025" width="8.875" style="291"/>
    <col min="1026" max="1026" width="18" style="291" customWidth="1"/>
    <col min="1027" max="1027" width="12" style="291" customWidth="1"/>
    <col min="1028" max="1028" width="12.75" style="291" customWidth="1"/>
    <col min="1029" max="1029" width="9.25" style="291" customWidth="1"/>
    <col min="1030" max="1030" width="35.5" style="291" customWidth="1"/>
    <col min="1031" max="1031" width="9.125" style="291" customWidth="1"/>
    <col min="1032" max="1281" width="8.875" style="291"/>
    <col min="1282" max="1282" width="18" style="291" customWidth="1"/>
    <col min="1283" max="1283" width="12" style="291" customWidth="1"/>
    <col min="1284" max="1284" width="12.75" style="291" customWidth="1"/>
    <col min="1285" max="1285" width="9.25" style="291" customWidth="1"/>
    <col min="1286" max="1286" width="35.5" style="291" customWidth="1"/>
    <col min="1287" max="1287" width="9.125" style="291" customWidth="1"/>
    <col min="1288" max="1537" width="8.875" style="291"/>
    <col min="1538" max="1538" width="18" style="291" customWidth="1"/>
    <col min="1539" max="1539" width="12" style="291" customWidth="1"/>
    <col min="1540" max="1540" width="12.75" style="291" customWidth="1"/>
    <col min="1541" max="1541" width="9.25" style="291" customWidth="1"/>
    <col min="1542" max="1542" width="35.5" style="291" customWidth="1"/>
    <col min="1543" max="1543" width="9.125" style="291" customWidth="1"/>
    <col min="1544" max="1793" width="8.875" style="291"/>
    <col min="1794" max="1794" width="18" style="291" customWidth="1"/>
    <col min="1795" max="1795" width="12" style="291" customWidth="1"/>
    <col min="1796" max="1796" width="12.75" style="291" customWidth="1"/>
    <col min="1797" max="1797" width="9.25" style="291" customWidth="1"/>
    <col min="1798" max="1798" width="35.5" style="291" customWidth="1"/>
    <col min="1799" max="1799" width="9.125" style="291" customWidth="1"/>
    <col min="1800" max="2049" width="8.875" style="291"/>
    <col min="2050" max="2050" width="18" style="291" customWidth="1"/>
    <col min="2051" max="2051" width="12" style="291" customWidth="1"/>
    <col min="2052" max="2052" width="12.75" style="291" customWidth="1"/>
    <col min="2053" max="2053" width="9.25" style="291" customWidth="1"/>
    <col min="2054" max="2054" width="35.5" style="291" customWidth="1"/>
    <col min="2055" max="2055" width="9.125" style="291" customWidth="1"/>
    <col min="2056" max="2305" width="8.875" style="291"/>
    <col min="2306" max="2306" width="18" style="291" customWidth="1"/>
    <col min="2307" max="2307" width="12" style="291" customWidth="1"/>
    <col min="2308" max="2308" width="12.75" style="291" customWidth="1"/>
    <col min="2309" max="2309" width="9.25" style="291" customWidth="1"/>
    <col min="2310" max="2310" width="35.5" style="291" customWidth="1"/>
    <col min="2311" max="2311" width="9.125" style="291" customWidth="1"/>
    <col min="2312" max="2561" width="8.875" style="291"/>
    <col min="2562" max="2562" width="18" style="291" customWidth="1"/>
    <col min="2563" max="2563" width="12" style="291" customWidth="1"/>
    <col min="2564" max="2564" width="12.75" style="291" customWidth="1"/>
    <col min="2565" max="2565" width="9.25" style="291" customWidth="1"/>
    <col min="2566" max="2566" width="35.5" style="291" customWidth="1"/>
    <col min="2567" max="2567" width="9.125" style="291" customWidth="1"/>
    <col min="2568" max="2817" width="8.875" style="291"/>
    <col min="2818" max="2818" width="18" style="291" customWidth="1"/>
    <col min="2819" max="2819" width="12" style="291" customWidth="1"/>
    <col min="2820" max="2820" width="12.75" style="291" customWidth="1"/>
    <col min="2821" max="2821" width="9.25" style="291" customWidth="1"/>
    <col min="2822" max="2822" width="35.5" style="291" customWidth="1"/>
    <col min="2823" max="2823" width="9.125" style="291" customWidth="1"/>
    <col min="2824" max="3073" width="8.875" style="291"/>
    <col min="3074" max="3074" width="18" style="291" customWidth="1"/>
    <col min="3075" max="3075" width="12" style="291" customWidth="1"/>
    <col min="3076" max="3076" width="12.75" style="291" customWidth="1"/>
    <col min="3077" max="3077" width="9.25" style="291" customWidth="1"/>
    <col min="3078" max="3078" width="35.5" style="291" customWidth="1"/>
    <col min="3079" max="3079" width="9.125" style="291" customWidth="1"/>
    <col min="3080" max="3329" width="8.875" style="291"/>
    <col min="3330" max="3330" width="18" style="291" customWidth="1"/>
    <col min="3331" max="3331" width="12" style="291" customWidth="1"/>
    <col min="3332" max="3332" width="12.75" style="291" customWidth="1"/>
    <col min="3333" max="3333" width="9.25" style="291" customWidth="1"/>
    <col min="3334" max="3334" width="35.5" style="291" customWidth="1"/>
    <col min="3335" max="3335" width="9.125" style="291" customWidth="1"/>
    <col min="3336" max="3585" width="8.875" style="291"/>
    <col min="3586" max="3586" width="18" style="291" customWidth="1"/>
    <col min="3587" max="3587" width="12" style="291" customWidth="1"/>
    <col min="3588" max="3588" width="12.75" style="291" customWidth="1"/>
    <col min="3589" max="3589" width="9.25" style="291" customWidth="1"/>
    <col min="3590" max="3590" width="35.5" style="291" customWidth="1"/>
    <col min="3591" max="3591" width="9.125" style="291" customWidth="1"/>
    <col min="3592" max="3841" width="8.875" style="291"/>
    <col min="3842" max="3842" width="18" style="291" customWidth="1"/>
    <col min="3843" max="3843" width="12" style="291" customWidth="1"/>
    <col min="3844" max="3844" width="12.75" style="291" customWidth="1"/>
    <col min="3845" max="3845" width="9.25" style="291" customWidth="1"/>
    <col min="3846" max="3846" width="35.5" style="291" customWidth="1"/>
    <col min="3847" max="3847" width="9.125" style="291" customWidth="1"/>
    <col min="3848" max="4097" width="8.875" style="291"/>
    <col min="4098" max="4098" width="18" style="291" customWidth="1"/>
    <col min="4099" max="4099" width="12" style="291" customWidth="1"/>
    <col min="4100" max="4100" width="12.75" style="291" customWidth="1"/>
    <col min="4101" max="4101" width="9.25" style="291" customWidth="1"/>
    <col min="4102" max="4102" width="35.5" style="291" customWidth="1"/>
    <col min="4103" max="4103" width="9.125" style="291" customWidth="1"/>
    <col min="4104" max="4353" width="8.875" style="291"/>
    <col min="4354" max="4354" width="18" style="291" customWidth="1"/>
    <col min="4355" max="4355" width="12" style="291" customWidth="1"/>
    <col min="4356" max="4356" width="12.75" style="291" customWidth="1"/>
    <col min="4357" max="4357" width="9.25" style="291" customWidth="1"/>
    <col min="4358" max="4358" width="35.5" style="291" customWidth="1"/>
    <col min="4359" max="4359" width="9.125" style="291" customWidth="1"/>
    <col min="4360" max="4609" width="8.875" style="291"/>
    <col min="4610" max="4610" width="18" style="291" customWidth="1"/>
    <col min="4611" max="4611" width="12" style="291" customWidth="1"/>
    <col min="4612" max="4612" width="12.75" style="291" customWidth="1"/>
    <col min="4613" max="4613" width="9.25" style="291" customWidth="1"/>
    <col min="4614" max="4614" width="35.5" style="291" customWidth="1"/>
    <col min="4615" max="4615" width="9.125" style="291" customWidth="1"/>
    <col min="4616" max="4865" width="8.875" style="291"/>
    <col min="4866" max="4866" width="18" style="291" customWidth="1"/>
    <col min="4867" max="4867" width="12" style="291" customWidth="1"/>
    <col min="4868" max="4868" width="12.75" style="291" customWidth="1"/>
    <col min="4869" max="4869" width="9.25" style="291" customWidth="1"/>
    <col min="4870" max="4870" width="35.5" style="291" customWidth="1"/>
    <col min="4871" max="4871" width="9.125" style="291" customWidth="1"/>
    <col min="4872" max="5121" width="8.875" style="291"/>
    <col min="5122" max="5122" width="18" style="291" customWidth="1"/>
    <col min="5123" max="5123" width="12" style="291" customWidth="1"/>
    <col min="5124" max="5124" width="12.75" style="291" customWidth="1"/>
    <col min="5125" max="5125" width="9.25" style="291" customWidth="1"/>
    <col min="5126" max="5126" width="35.5" style="291" customWidth="1"/>
    <col min="5127" max="5127" width="9.125" style="291" customWidth="1"/>
    <col min="5128" max="5377" width="8.875" style="291"/>
    <col min="5378" max="5378" width="18" style="291" customWidth="1"/>
    <col min="5379" max="5379" width="12" style="291" customWidth="1"/>
    <col min="5380" max="5380" width="12.75" style="291" customWidth="1"/>
    <col min="5381" max="5381" width="9.25" style="291" customWidth="1"/>
    <col min="5382" max="5382" width="35.5" style="291" customWidth="1"/>
    <col min="5383" max="5383" width="9.125" style="291" customWidth="1"/>
    <col min="5384" max="5633" width="8.875" style="291"/>
    <col min="5634" max="5634" width="18" style="291" customWidth="1"/>
    <col min="5635" max="5635" width="12" style="291" customWidth="1"/>
    <col min="5636" max="5636" width="12.75" style="291" customWidth="1"/>
    <col min="5637" max="5637" width="9.25" style="291" customWidth="1"/>
    <col min="5638" max="5638" width="35.5" style="291" customWidth="1"/>
    <col min="5639" max="5639" width="9.125" style="291" customWidth="1"/>
    <col min="5640" max="5889" width="8.875" style="291"/>
    <col min="5890" max="5890" width="18" style="291" customWidth="1"/>
    <col min="5891" max="5891" width="12" style="291" customWidth="1"/>
    <col min="5892" max="5892" width="12.75" style="291" customWidth="1"/>
    <col min="5893" max="5893" width="9.25" style="291" customWidth="1"/>
    <col min="5894" max="5894" width="35.5" style="291" customWidth="1"/>
    <col min="5895" max="5895" width="9.125" style="291" customWidth="1"/>
    <col min="5896" max="6145" width="8.875" style="291"/>
    <col min="6146" max="6146" width="18" style="291" customWidth="1"/>
    <col min="6147" max="6147" width="12" style="291" customWidth="1"/>
    <col min="6148" max="6148" width="12.75" style="291" customWidth="1"/>
    <col min="6149" max="6149" width="9.25" style="291" customWidth="1"/>
    <col min="6150" max="6150" width="35.5" style="291" customWidth="1"/>
    <col min="6151" max="6151" width="9.125" style="291" customWidth="1"/>
    <col min="6152" max="6401" width="8.875" style="291"/>
    <col min="6402" max="6402" width="18" style="291" customWidth="1"/>
    <col min="6403" max="6403" width="12" style="291" customWidth="1"/>
    <col min="6404" max="6404" width="12.75" style="291" customWidth="1"/>
    <col min="6405" max="6405" width="9.25" style="291" customWidth="1"/>
    <col min="6406" max="6406" width="35.5" style="291" customWidth="1"/>
    <col min="6407" max="6407" width="9.125" style="291" customWidth="1"/>
    <col min="6408" max="6657" width="8.875" style="291"/>
    <col min="6658" max="6658" width="18" style="291" customWidth="1"/>
    <col min="6659" max="6659" width="12" style="291" customWidth="1"/>
    <col min="6660" max="6660" width="12.75" style="291" customWidth="1"/>
    <col min="6661" max="6661" width="9.25" style="291" customWidth="1"/>
    <col min="6662" max="6662" width="35.5" style="291" customWidth="1"/>
    <col min="6663" max="6663" width="9.125" style="291" customWidth="1"/>
    <col min="6664" max="6913" width="8.875" style="291"/>
    <col min="6914" max="6914" width="18" style="291" customWidth="1"/>
    <col min="6915" max="6915" width="12" style="291" customWidth="1"/>
    <col min="6916" max="6916" width="12.75" style="291" customWidth="1"/>
    <col min="6917" max="6917" width="9.25" style="291" customWidth="1"/>
    <col min="6918" max="6918" width="35.5" style="291" customWidth="1"/>
    <col min="6919" max="6919" width="9.125" style="291" customWidth="1"/>
    <col min="6920" max="7169" width="8.875" style="291"/>
    <col min="7170" max="7170" width="18" style="291" customWidth="1"/>
    <col min="7171" max="7171" width="12" style="291" customWidth="1"/>
    <col min="7172" max="7172" width="12.75" style="291" customWidth="1"/>
    <col min="7173" max="7173" width="9.25" style="291" customWidth="1"/>
    <col min="7174" max="7174" width="35.5" style="291" customWidth="1"/>
    <col min="7175" max="7175" width="9.125" style="291" customWidth="1"/>
    <col min="7176" max="7425" width="8.875" style="291"/>
    <col min="7426" max="7426" width="18" style="291" customWidth="1"/>
    <col min="7427" max="7427" width="12" style="291" customWidth="1"/>
    <col min="7428" max="7428" width="12.75" style="291" customWidth="1"/>
    <col min="7429" max="7429" width="9.25" style="291" customWidth="1"/>
    <col min="7430" max="7430" width="35.5" style="291" customWidth="1"/>
    <col min="7431" max="7431" width="9.125" style="291" customWidth="1"/>
    <col min="7432" max="7681" width="8.875" style="291"/>
    <col min="7682" max="7682" width="18" style="291" customWidth="1"/>
    <col min="7683" max="7683" width="12" style="291" customWidth="1"/>
    <col min="7684" max="7684" width="12.75" style="291" customWidth="1"/>
    <col min="7685" max="7685" width="9.25" style="291" customWidth="1"/>
    <col min="7686" max="7686" width="35.5" style="291" customWidth="1"/>
    <col min="7687" max="7687" width="9.125" style="291" customWidth="1"/>
    <col min="7688" max="7937" width="8.875" style="291"/>
    <col min="7938" max="7938" width="18" style="291" customWidth="1"/>
    <col min="7939" max="7939" width="12" style="291" customWidth="1"/>
    <col min="7940" max="7940" width="12.75" style="291" customWidth="1"/>
    <col min="7941" max="7941" width="9.25" style="291" customWidth="1"/>
    <col min="7942" max="7942" width="35.5" style="291" customWidth="1"/>
    <col min="7943" max="7943" width="9.125" style="291" customWidth="1"/>
    <col min="7944" max="8193" width="8.875" style="291"/>
    <col min="8194" max="8194" width="18" style="291" customWidth="1"/>
    <col min="8195" max="8195" width="12" style="291" customWidth="1"/>
    <col min="8196" max="8196" width="12.75" style="291" customWidth="1"/>
    <col min="8197" max="8197" width="9.25" style="291" customWidth="1"/>
    <col min="8198" max="8198" width="35.5" style="291" customWidth="1"/>
    <col min="8199" max="8199" width="9.125" style="291" customWidth="1"/>
    <col min="8200" max="8449" width="8.875" style="291"/>
    <col min="8450" max="8450" width="18" style="291" customWidth="1"/>
    <col min="8451" max="8451" width="12" style="291" customWidth="1"/>
    <col min="8452" max="8452" width="12.75" style="291" customWidth="1"/>
    <col min="8453" max="8453" width="9.25" style="291" customWidth="1"/>
    <col min="8454" max="8454" width="35.5" style="291" customWidth="1"/>
    <col min="8455" max="8455" width="9.125" style="291" customWidth="1"/>
    <col min="8456" max="8705" width="8.875" style="291"/>
    <col min="8706" max="8706" width="18" style="291" customWidth="1"/>
    <col min="8707" max="8707" width="12" style="291" customWidth="1"/>
    <col min="8708" max="8708" width="12.75" style="291" customWidth="1"/>
    <col min="8709" max="8709" width="9.25" style="291" customWidth="1"/>
    <col min="8710" max="8710" width="35.5" style="291" customWidth="1"/>
    <col min="8711" max="8711" width="9.125" style="291" customWidth="1"/>
    <col min="8712" max="8961" width="8.875" style="291"/>
    <col min="8962" max="8962" width="18" style="291" customWidth="1"/>
    <col min="8963" max="8963" width="12" style="291" customWidth="1"/>
    <col min="8964" max="8964" width="12.75" style="291" customWidth="1"/>
    <col min="8965" max="8965" width="9.25" style="291" customWidth="1"/>
    <col min="8966" max="8966" width="35.5" style="291" customWidth="1"/>
    <col min="8967" max="8967" width="9.125" style="291" customWidth="1"/>
    <col min="8968" max="9217" width="8.875" style="291"/>
    <col min="9218" max="9218" width="18" style="291" customWidth="1"/>
    <col min="9219" max="9219" width="12" style="291" customWidth="1"/>
    <col min="9220" max="9220" width="12.75" style="291" customWidth="1"/>
    <col min="9221" max="9221" width="9.25" style="291" customWidth="1"/>
    <col min="9222" max="9222" width="35.5" style="291" customWidth="1"/>
    <col min="9223" max="9223" width="9.125" style="291" customWidth="1"/>
    <col min="9224" max="9473" width="8.875" style="291"/>
    <col min="9474" max="9474" width="18" style="291" customWidth="1"/>
    <col min="9475" max="9475" width="12" style="291" customWidth="1"/>
    <col min="9476" max="9476" width="12.75" style="291" customWidth="1"/>
    <col min="9477" max="9477" width="9.25" style="291" customWidth="1"/>
    <col min="9478" max="9478" width="35.5" style="291" customWidth="1"/>
    <col min="9479" max="9479" width="9.125" style="291" customWidth="1"/>
    <col min="9480" max="9729" width="8.875" style="291"/>
    <col min="9730" max="9730" width="18" style="291" customWidth="1"/>
    <col min="9731" max="9731" width="12" style="291" customWidth="1"/>
    <col min="9732" max="9732" width="12.75" style="291" customWidth="1"/>
    <col min="9733" max="9733" width="9.25" style="291" customWidth="1"/>
    <col min="9734" max="9734" width="35.5" style="291" customWidth="1"/>
    <col min="9735" max="9735" width="9.125" style="291" customWidth="1"/>
    <col min="9736" max="9985" width="8.875" style="291"/>
    <col min="9986" max="9986" width="18" style="291" customWidth="1"/>
    <col min="9987" max="9987" width="12" style="291" customWidth="1"/>
    <col min="9988" max="9988" width="12.75" style="291" customWidth="1"/>
    <col min="9989" max="9989" width="9.25" style="291" customWidth="1"/>
    <col min="9990" max="9990" width="35.5" style="291" customWidth="1"/>
    <col min="9991" max="9991" width="9.125" style="291" customWidth="1"/>
    <col min="9992" max="10241" width="8.875" style="291"/>
    <col min="10242" max="10242" width="18" style="291" customWidth="1"/>
    <col min="10243" max="10243" width="12" style="291" customWidth="1"/>
    <col min="10244" max="10244" width="12.75" style="291" customWidth="1"/>
    <col min="10245" max="10245" width="9.25" style="291" customWidth="1"/>
    <col min="10246" max="10246" width="35.5" style="291" customWidth="1"/>
    <col min="10247" max="10247" width="9.125" style="291" customWidth="1"/>
    <col min="10248" max="10497" width="8.875" style="291"/>
    <col min="10498" max="10498" width="18" style="291" customWidth="1"/>
    <col min="10499" max="10499" width="12" style="291" customWidth="1"/>
    <col min="10500" max="10500" width="12.75" style="291" customWidth="1"/>
    <col min="10501" max="10501" width="9.25" style="291" customWidth="1"/>
    <col min="10502" max="10502" width="35.5" style="291" customWidth="1"/>
    <col min="10503" max="10503" width="9.125" style="291" customWidth="1"/>
    <col min="10504" max="10753" width="8.875" style="291"/>
    <col min="10754" max="10754" width="18" style="291" customWidth="1"/>
    <col min="10755" max="10755" width="12" style="291" customWidth="1"/>
    <col min="10756" max="10756" width="12.75" style="291" customWidth="1"/>
    <col min="10757" max="10757" width="9.25" style="291" customWidth="1"/>
    <col min="10758" max="10758" width="35.5" style="291" customWidth="1"/>
    <col min="10759" max="10759" width="9.125" style="291" customWidth="1"/>
    <col min="10760" max="11009" width="8.875" style="291"/>
    <col min="11010" max="11010" width="18" style="291" customWidth="1"/>
    <col min="11011" max="11011" width="12" style="291" customWidth="1"/>
    <col min="11012" max="11012" width="12.75" style="291" customWidth="1"/>
    <col min="11013" max="11013" width="9.25" style="291" customWidth="1"/>
    <col min="11014" max="11014" width="35.5" style="291" customWidth="1"/>
    <col min="11015" max="11015" width="9.125" style="291" customWidth="1"/>
    <col min="11016" max="11265" width="8.875" style="291"/>
    <col min="11266" max="11266" width="18" style="291" customWidth="1"/>
    <col min="11267" max="11267" width="12" style="291" customWidth="1"/>
    <col min="11268" max="11268" width="12.75" style="291" customWidth="1"/>
    <col min="11269" max="11269" width="9.25" style="291" customWidth="1"/>
    <col min="11270" max="11270" width="35.5" style="291" customWidth="1"/>
    <col min="11271" max="11271" width="9.125" style="291" customWidth="1"/>
    <col min="11272" max="11521" width="8.875" style="291"/>
    <col min="11522" max="11522" width="18" style="291" customWidth="1"/>
    <col min="11523" max="11523" width="12" style="291" customWidth="1"/>
    <col min="11524" max="11524" width="12.75" style="291" customWidth="1"/>
    <col min="11525" max="11525" width="9.25" style="291" customWidth="1"/>
    <col min="11526" max="11526" width="35.5" style="291" customWidth="1"/>
    <col min="11527" max="11527" width="9.125" style="291" customWidth="1"/>
    <col min="11528" max="11777" width="8.875" style="291"/>
    <col min="11778" max="11778" width="18" style="291" customWidth="1"/>
    <col min="11779" max="11779" width="12" style="291" customWidth="1"/>
    <col min="11780" max="11780" width="12.75" style="291" customWidth="1"/>
    <col min="11781" max="11781" width="9.25" style="291" customWidth="1"/>
    <col min="11782" max="11782" width="35.5" style="291" customWidth="1"/>
    <col min="11783" max="11783" width="9.125" style="291" customWidth="1"/>
    <col min="11784" max="12033" width="8.875" style="291"/>
    <col min="12034" max="12034" width="18" style="291" customWidth="1"/>
    <col min="12035" max="12035" width="12" style="291" customWidth="1"/>
    <col min="12036" max="12036" width="12.75" style="291" customWidth="1"/>
    <col min="12037" max="12037" width="9.25" style="291" customWidth="1"/>
    <col min="12038" max="12038" width="35.5" style="291" customWidth="1"/>
    <col min="12039" max="12039" width="9.125" style="291" customWidth="1"/>
    <col min="12040" max="12289" width="8.875" style="291"/>
    <col min="12290" max="12290" width="18" style="291" customWidth="1"/>
    <col min="12291" max="12291" width="12" style="291" customWidth="1"/>
    <col min="12292" max="12292" width="12.75" style="291" customWidth="1"/>
    <col min="12293" max="12293" width="9.25" style="291" customWidth="1"/>
    <col min="12294" max="12294" width="35.5" style="291" customWidth="1"/>
    <col min="12295" max="12295" width="9.125" style="291" customWidth="1"/>
    <col min="12296" max="12545" width="8.875" style="291"/>
    <col min="12546" max="12546" width="18" style="291" customWidth="1"/>
    <col min="12547" max="12547" width="12" style="291" customWidth="1"/>
    <col min="12548" max="12548" width="12.75" style="291" customWidth="1"/>
    <col min="12549" max="12549" width="9.25" style="291" customWidth="1"/>
    <col min="12550" max="12550" width="35.5" style="291" customWidth="1"/>
    <col min="12551" max="12551" width="9.125" style="291" customWidth="1"/>
    <col min="12552" max="12801" width="8.875" style="291"/>
    <col min="12802" max="12802" width="18" style="291" customWidth="1"/>
    <col min="12803" max="12803" width="12" style="291" customWidth="1"/>
    <col min="12804" max="12804" width="12.75" style="291" customWidth="1"/>
    <col min="12805" max="12805" width="9.25" style="291" customWidth="1"/>
    <col min="12806" max="12806" width="35.5" style="291" customWidth="1"/>
    <col min="12807" max="12807" width="9.125" style="291" customWidth="1"/>
    <col min="12808" max="13057" width="8.875" style="291"/>
    <col min="13058" max="13058" width="18" style="291" customWidth="1"/>
    <col min="13059" max="13059" width="12" style="291" customWidth="1"/>
    <col min="13060" max="13060" width="12.75" style="291" customWidth="1"/>
    <col min="13061" max="13061" width="9.25" style="291" customWidth="1"/>
    <col min="13062" max="13062" width="35.5" style="291" customWidth="1"/>
    <col min="13063" max="13063" width="9.125" style="291" customWidth="1"/>
    <col min="13064" max="13313" width="8.875" style="291"/>
    <col min="13314" max="13314" width="18" style="291" customWidth="1"/>
    <col min="13315" max="13315" width="12" style="291" customWidth="1"/>
    <col min="13316" max="13316" width="12.75" style="291" customWidth="1"/>
    <col min="13317" max="13317" width="9.25" style="291" customWidth="1"/>
    <col min="13318" max="13318" width="35.5" style="291" customWidth="1"/>
    <col min="13319" max="13319" width="9.125" style="291" customWidth="1"/>
    <col min="13320" max="13569" width="8.875" style="291"/>
    <col min="13570" max="13570" width="18" style="291" customWidth="1"/>
    <col min="13571" max="13571" width="12" style="291" customWidth="1"/>
    <col min="13572" max="13572" width="12.75" style="291" customWidth="1"/>
    <col min="13573" max="13573" width="9.25" style="291" customWidth="1"/>
    <col min="13574" max="13574" width="35.5" style="291" customWidth="1"/>
    <col min="13575" max="13575" width="9.125" style="291" customWidth="1"/>
    <col min="13576" max="13825" width="8.875" style="291"/>
    <col min="13826" max="13826" width="18" style="291" customWidth="1"/>
    <col min="13827" max="13827" width="12" style="291" customWidth="1"/>
    <col min="13828" max="13828" width="12.75" style="291" customWidth="1"/>
    <col min="13829" max="13829" width="9.25" style="291" customWidth="1"/>
    <col min="13830" max="13830" width="35.5" style="291" customWidth="1"/>
    <col min="13831" max="13831" width="9.125" style="291" customWidth="1"/>
    <col min="13832" max="14081" width="8.875" style="291"/>
    <col min="14082" max="14082" width="18" style="291" customWidth="1"/>
    <col min="14083" max="14083" width="12" style="291" customWidth="1"/>
    <col min="14084" max="14084" width="12.75" style="291" customWidth="1"/>
    <col min="14085" max="14085" width="9.25" style="291" customWidth="1"/>
    <col min="14086" max="14086" width="35.5" style="291" customWidth="1"/>
    <col min="14087" max="14087" width="9.125" style="291" customWidth="1"/>
    <col min="14088" max="14337" width="8.875" style="291"/>
    <col min="14338" max="14338" width="18" style="291" customWidth="1"/>
    <col min="14339" max="14339" width="12" style="291" customWidth="1"/>
    <col min="14340" max="14340" width="12.75" style="291" customWidth="1"/>
    <col min="14341" max="14341" width="9.25" style="291" customWidth="1"/>
    <col min="14342" max="14342" width="35.5" style="291" customWidth="1"/>
    <col min="14343" max="14343" width="9.125" style="291" customWidth="1"/>
    <col min="14344" max="14593" width="8.875" style="291"/>
    <col min="14594" max="14594" width="18" style="291" customWidth="1"/>
    <col min="14595" max="14595" width="12" style="291" customWidth="1"/>
    <col min="14596" max="14596" width="12.75" style="291" customWidth="1"/>
    <col min="14597" max="14597" width="9.25" style="291" customWidth="1"/>
    <col min="14598" max="14598" width="35.5" style="291" customWidth="1"/>
    <col min="14599" max="14599" width="9.125" style="291" customWidth="1"/>
    <col min="14600" max="14849" width="8.875" style="291"/>
    <col min="14850" max="14850" width="18" style="291" customWidth="1"/>
    <col min="14851" max="14851" width="12" style="291" customWidth="1"/>
    <col min="14852" max="14852" width="12.75" style="291" customWidth="1"/>
    <col min="14853" max="14853" width="9.25" style="291" customWidth="1"/>
    <col min="14854" max="14854" width="35.5" style="291" customWidth="1"/>
    <col min="14855" max="14855" width="9.125" style="291" customWidth="1"/>
    <col min="14856" max="15105" width="8.875" style="291"/>
    <col min="15106" max="15106" width="18" style="291" customWidth="1"/>
    <col min="15107" max="15107" width="12" style="291" customWidth="1"/>
    <col min="15108" max="15108" width="12.75" style="291" customWidth="1"/>
    <col min="15109" max="15109" width="9.25" style="291" customWidth="1"/>
    <col min="15110" max="15110" width="35.5" style="291" customWidth="1"/>
    <col min="15111" max="15111" width="9.125" style="291" customWidth="1"/>
    <col min="15112" max="15361" width="8.875" style="291"/>
    <col min="15362" max="15362" width="18" style="291" customWidth="1"/>
    <col min="15363" max="15363" width="12" style="291" customWidth="1"/>
    <col min="15364" max="15364" width="12.75" style="291" customWidth="1"/>
    <col min="15365" max="15365" width="9.25" style="291" customWidth="1"/>
    <col min="15366" max="15366" width="35.5" style="291" customWidth="1"/>
    <col min="15367" max="15367" width="9.125" style="291" customWidth="1"/>
    <col min="15368" max="15617" width="8.875" style="291"/>
    <col min="15618" max="15618" width="18" style="291" customWidth="1"/>
    <col min="15619" max="15619" width="12" style="291" customWidth="1"/>
    <col min="15620" max="15620" width="12.75" style="291" customWidth="1"/>
    <col min="15621" max="15621" width="9.25" style="291" customWidth="1"/>
    <col min="15622" max="15622" width="35.5" style="291" customWidth="1"/>
    <col min="15623" max="15623" width="9.125" style="291" customWidth="1"/>
    <col min="15624" max="15873" width="8.875" style="291"/>
    <col min="15874" max="15874" width="18" style="291" customWidth="1"/>
    <col min="15875" max="15875" width="12" style="291" customWidth="1"/>
    <col min="15876" max="15876" width="12.75" style="291" customWidth="1"/>
    <col min="15877" max="15877" width="9.25" style="291" customWidth="1"/>
    <col min="15878" max="15878" width="35.5" style="291" customWidth="1"/>
    <col min="15879" max="15879" width="9.125" style="291" customWidth="1"/>
    <col min="15880" max="16129" width="8.875" style="291"/>
    <col min="16130" max="16130" width="18" style="291" customWidth="1"/>
    <col min="16131" max="16131" width="12" style="291" customWidth="1"/>
    <col min="16132" max="16132" width="12.75" style="291" customWidth="1"/>
    <col min="16133" max="16133" width="9.25" style="291" customWidth="1"/>
    <col min="16134" max="16134" width="35.5" style="291" customWidth="1"/>
    <col min="16135" max="16135" width="9.125" style="291" customWidth="1"/>
    <col min="16136" max="16384" width="8.875" style="291"/>
  </cols>
  <sheetData>
    <row r="1" spans="2:7" ht="30" customHeight="1">
      <c r="B1" s="490" t="s">
        <v>936</v>
      </c>
      <c r="C1" s="490"/>
      <c r="D1" s="490"/>
      <c r="E1" s="490"/>
      <c r="F1" s="490"/>
    </row>
    <row r="2" spans="2:7" ht="30" customHeight="1">
      <c r="B2" s="338" t="s">
        <v>1244</v>
      </c>
      <c r="C2" s="339"/>
      <c r="D2" s="339"/>
      <c r="E2" s="339"/>
      <c r="F2" s="339"/>
    </row>
    <row r="3" spans="2:7" ht="30" customHeight="1">
      <c r="B3" s="340" t="s">
        <v>937</v>
      </c>
      <c r="C3" s="341" t="s">
        <v>938</v>
      </c>
      <c r="D3" s="341" t="s">
        <v>939</v>
      </c>
      <c r="E3" s="340" t="s">
        <v>940</v>
      </c>
      <c r="F3" s="340" t="s">
        <v>941</v>
      </c>
      <c r="G3" s="342" t="s">
        <v>942</v>
      </c>
    </row>
    <row r="4" spans="2:7" ht="37.5" customHeight="1">
      <c r="B4" s="340"/>
      <c r="C4" s="343"/>
      <c r="D4" s="344"/>
      <c r="E4" s="340"/>
      <c r="F4" s="340"/>
      <c r="G4" s="345"/>
    </row>
    <row r="5" spans="2:7" ht="37.5" customHeight="1">
      <c r="B5" s="340"/>
      <c r="C5" s="343"/>
      <c r="D5" s="344"/>
      <c r="E5" s="340"/>
      <c r="F5" s="340"/>
      <c r="G5" s="345"/>
    </row>
    <row r="6" spans="2:7" ht="37.5" customHeight="1">
      <c r="B6" s="340"/>
      <c r="C6" s="343"/>
      <c r="D6" s="344"/>
      <c r="E6" s="340"/>
      <c r="F6" s="340"/>
      <c r="G6" s="345"/>
    </row>
    <row r="7" spans="2:7" ht="37.5" customHeight="1">
      <c r="B7" s="340"/>
      <c r="C7" s="343"/>
      <c r="D7" s="344"/>
      <c r="E7" s="340"/>
      <c r="F7" s="340"/>
      <c r="G7" s="345"/>
    </row>
    <row r="8" spans="2:7" ht="37.5" customHeight="1">
      <c r="B8" s="340"/>
      <c r="C8" s="343"/>
      <c r="D8" s="344"/>
      <c r="E8" s="340"/>
      <c r="F8" s="340"/>
      <c r="G8" s="345"/>
    </row>
    <row r="9" spans="2:7" ht="37.5" customHeight="1">
      <c r="B9" s="340"/>
      <c r="C9" s="343"/>
      <c r="D9" s="344"/>
      <c r="E9" s="340"/>
      <c r="F9" s="340"/>
      <c r="G9" s="345"/>
    </row>
    <row r="10" spans="2:7" ht="37.5" customHeight="1">
      <c r="B10" s="340"/>
      <c r="C10" s="343"/>
      <c r="D10" s="344"/>
      <c r="E10" s="340"/>
      <c r="F10" s="340"/>
      <c r="G10" s="345"/>
    </row>
    <row r="11" spans="2:7" ht="37.5" customHeight="1">
      <c r="B11" s="340"/>
      <c r="C11" s="340"/>
      <c r="D11" s="340"/>
      <c r="E11" s="340"/>
      <c r="F11" s="340"/>
      <c r="G11" s="345"/>
    </row>
    <row r="12" spans="2:7" ht="37.5" customHeight="1">
      <c r="B12" s="340"/>
      <c r="C12" s="340"/>
      <c r="D12" s="340"/>
      <c r="E12" s="340"/>
      <c r="F12" s="340"/>
      <c r="G12" s="345"/>
    </row>
    <row r="13" spans="2:7" ht="37.5" customHeight="1">
      <c r="B13" s="340"/>
      <c r="C13" s="340"/>
      <c r="D13" s="340"/>
      <c r="E13" s="340"/>
      <c r="F13" s="340"/>
      <c r="G13" s="345"/>
    </row>
    <row r="14" spans="2:7" ht="37.5" customHeight="1">
      <c r="B14" s="340"/>
      <c r="C14" s="340"/>
      <c r="D14" s="340"/>
      <c r="E14" s="340"/>
      <c r="F14" s="340"/>
      <c r="G14" s="345"/>
    </row>
    <row r="15" spans="2:7" ht="37.5" customHeight="1">
      <c r="B15" s="340"/>
      <c r="C15" s="341"/>
      <c r="D15" s="341"/>
      <c r="E15" s="340"/>
      <c r="F15" s="340"/>
      <c r="G15" s="345"/>
    </row>
    <row r="16" spans="2:7" ht="37.5" customHeight="1">
      <c r="B16" s="340"/>
      <c r="C16" s="341"/>
      <c r="D16" s="341"/>
      <c r="E16" s="340"/>
      <c r="F16" s="340"/>
      <c r="G16" s="345"/>
    </row>
    <row r="17" spans="2:7" ht="37.5" customHeight="1">
      <c r="B17" s="346"/>
      <c r="C17" s="346"/>
      <c r="D17" s="346"/>
      <c r="E17" s="346"/>
      <c r="F17" s="346"/>
      <c r="G17" s="345"/>
    </row>
    <row r="18" spans="2:7" ht="37.5" customHeight="1">
      <c r="B18" s="346"/>
      <c r="C18" s="346"/>
      <c r="D18" s="346"/>
      <c r="E18" s="346"/>
      <c r="F18" s="346"/>
      <c r="G18" s="345"/>
    </row>
    <row r="19" spans="2:7" ht="37.5" customHeight="1">
      <c r="B19" s="346"/>
      <c r="C19" s="346"/>
      <c r="D19" s="346"/>
      <c r="E19" s="346"/>
      <c r="F19" s="346"/>
      <c r="G19" s="345"/>
    </row>
    <row r="20" spans="2:7" ht="20.25" customHeight="1">
      <c r="B20" s="347" t="s">
        <v>943</v>
      </c>
      <c r="C20" s="348"/>
      <c r="D20" s="348"/>
      <c r="E20" s="348"/>
      <c r="F20" s="348"/>
    </row>
    <row r="21" spans="2:7" ht="20.25" customHeight="1">
      <c r="B21" s="347" t="s">
        <v>944</v>
      </c>
      <c r="C21" s="348"/>
      <c r="D21" s="348"/>
      <c r="E21" s="348"/>
      <c r="F21" s="348"/>
    </row>
    <row r="22" spans="2:7" ht="20.25" customHeight="1">
      <c r="B22" s="349" t="s">
        <v>945</v>
      </c>
      <c r="C22" s="349"/>
      <c r="D22" s="349"/>
      <c r="E22" s="349"/>
      <c r="F22" s="349"/>
    </row>
    <row r="23" spans="2:7" ht="20.25" customHeight="1">
      <c r="B23" s="349" t="s">
        <v>946</v>
      </c>
      <c r="C23" s="349"/>
      <c r="D23" s="349"/>
      <c r="E23" s="349"/>
      <c r="F23" s="349"/>
      <c r="G23" s="349"/>
    </row>
    <row r="24" spans="2:7" ht="46.5" customHeight="1"/>
    <row r="25" spans="2:7" ht="46.5" customHeight="1"/>
    <row r="26" spans="2:7" ht="46.5" customHeight="1"/>
    <row r="27" spans="2:7" ht="46.5" customHeight="1"/>
    <row r="28" spans="2:7" ht="46.5" customHeight="1"/>
  </sheetData>
  <mergeCells count="1">
    <mergeCell ref="B1:F1"/>
  </mergeCells>
  <phoneticPr fontId="4"/>
  <printOptions horizontalCentered="1" verticalCentered="1"/>
  <pageMargins left="0" right="0" top="0" bottom="0"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登録一覧</vt:lpstr>
      <vt:lpstr>ﾃﾞｰﾀ</vt:lpstr>
      <vt:lpstr>条件規格</vt:lpstr>
      <vt:lpstr>品種条件</vt:lpstr>
      <vt:lpstr>手順書</vt:lpstr>
      <vt:lpstr>製造条件表</vt:lpstr>
      <vt:lpstr>作標表題</vt:lpstr>
      <vt:lpstr>作業標準書・訓練記録表</vt:lpstr>
      <vt:lpstr>作業標準書・訓練記録表!Print_Area</vt:lpstr>
      <vt:lpstr>作標表題!Print_Area</vt:lpstr>
      <vt:lpstr>製造条件表!Print_Area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福島ＣＯ生産 スリットＦ３０５</dc:creator>
  <cp:lastModifiedBy>81904</cp:lastModifiedBy>
  <cp:lastPrinted>2023-02-14T16:26:00Z</cp:lastPrinted>
  <dcterms:created xsi:type="dcterms:W3CDTF">2006-09-16T00:00:00Z</dcterms:created>
  <dcterms:modified xsi:type="dcterms:W3CDTF">2023-02-22T21:23:23Z</dcterms:modified>
</cp:coreProperties>
</file>