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a4ffdf260aa456e5/デスクトップ/"/>
    </mc:Choice>
  </mc:AlternateContent>
  <xr:revisionPtr revIDLastSave="12" documentId="14_{A312153F-179F-4BCF-AA64-9013B9C4B74E}" xr6:coauthVersionLast="47" xr6:coauthVersionMax="47" xr10:uidLastSave="{43EA67C0-0DA7-42DE-BBCD-CCB9D1CC0D1D}"/>
  <bookViews>
    <workbookView minimized="1" xWindow="390" yWindow="390" windowWidth="14925" windowHeight="9570" xr2:uid="{00000000-000D-0000-FFFF-FFFF00000000}"/>
  </bookViews>
  <sheets>
    <sheet name="Sheet1" sheetId="4" r:id="rId1"/>
  </sheets>
  <definedNames>
    <definedName name="_xlnm.Print_Area" localSheetId="0">Sheet1!$B$1:$L$56</definedName>
    <definedName name="出勤区分">#REF!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70" i="4" l="1"/>
  <c r="T70" i="4"/>
  <c r="R70" i="4"/>
  <c r="S70" i="4" s="1"/>
  <c r="V70" i="4" s="1"/>
  <c r="Q70" i="4"/>
  <c r="X70" i="4" s="1"/>
  <c r="P70" i="4"/>
  <c r="T63" i="4"/>
  <c r="S63" i="4" s="1"/>
  <c r="R63" i="4" s="1"/>
  <c r="L8" i="4"/>
  <c r="U99" i="4"/>
  <c r="T99" i="4"/>
  <c r="R99" i="4"/>
  <c r="Q99" i="4"/>
  <c r="P99" i="4"/>
  <c r="U98" i="4"/>
  <c r="T98" i="4"/>
  <c r="R98" i="4"/>
  <c r="Q98" i="4"/>
  <c r="P98" i="4"/>
  <c r="U97" i="4"/>
  <c r="T97" i="4"/>
  <c r="R97" i="4"/>
  <c r="Q97" i="4"/>
  <c r="P97" i="4"/>
  <c r="U96" i="4"/>
  <c r="T96" i="4"/>
  <c r="R96" i="4"/>
  <c r="Q96" i="4"/>
  <c r="P96" i="4"/>
  <c r="U95" i="4"/>
  <c r="T95" i="4"/>
  <c r="R95" i="4"/>
  <c r="Q95" i="4"/>
  <c r="P95" i="4"/>
  <c r="U94" i="4"/>
  <c r="T94" i="4"/>
  <c r="R94" i="4"/>
  <c r="Q94" i="4"/>
  <c r="P94" i="4"/>
  <c r="U93" i="4"/>
  <c r="T93" i="4"/>
  <c r="R93" i="4"/>
  <c r="Q93" i="4"/>
  <c r="P93" i="4"/>
  <c r="U92" i="4"/>
  <c r="T92" i="4"/>
  <c r="R92" i="4"/>
  <c r="Q92" i="4"/>
  <c r="P92" i="4"/>
  <c r="U91" i="4"/>
  <c r="T91" i="4"/>
  <c r="R91" i="4"/>
  <c r="Q91" i="4"/>
  <c r="P91" i="4"/>
  <c r="U90" i="4"/>
  <c r="T90" i="4"/>
  <c r="R90" i="4"/>
  <c r="Q90" i="4"/>
  <c r="P90" i="4"/>
  <c r="U89" i="4"/>
  <c r="T89" i="4"/>
  <c r="R89" i="4"/>
  <c r="Q89" i="4"/>
  <c r="P89" i="4"/>
  <c r="T88" i="4"/>
  <c r="R88" i="4"/>
  <c r="S88" i="4" s="1"/>
  <c r="Q88" i="4"/>
  <c r="P88" i="4"/>
  <c r="T87" i="4"/>
  <c r="R87" i="4"/>
  <c r="S87" i="4" s="1"/>
  <c r="Q87" i="4"/>
  <c r="P87" i="4"/>
  <c r="T86" i="4"/>
  <c r="R86" i="4"/>
  <c r="S86" i="4" s="1"/>
  <c r="Q86" i="4"/>
  <c r="P86" i="4"/>
  <c r="T85" i="4"/>
  <c r="R85" i="4"/>
  <c r="S85" i="4" s="1"/>
  <c r="Q85" i="4"/>
  <c r="P85" i="4"/>
  <c r="T84" i="4"/>
  <c r="R84" i="4"/>
  <c r="S84" i="4" s="1"/>
  <c r="Q84" i="4"/>
  <c r="P84" i="4"/>
  <c r="T83" i="4"/>
  <c r="R83" i="4"/>
  <c r="S83" i="4" s="1"/>
  <c r="Q83" i="4"/>
  <c r="P83" i="4"/>
  <c r="T82" i="4"/>
  <c r="R82" i="4"/>
  <c r="S82" i="4" s="1"/>
  <c r="Q82" i="4"/>
  <c r="P82" i="4"/>
  <c r="T81" i="4"/>
  <c r="R81" i="4"/>
  <c r="S81" i="4" s="1"/>
  <c r="Q81" i="4"/>
  <c r="P81" i="4"/>
  <c r="T80" i="4"/>
  <c r="R80" i="4"/>
  <c r="S80" i="4" s="1"/>
  <c r="Q80" i="4"/>
  <c r="P80" i="4"/>
  <c r="T79" i="4"/>
  <c r="R79" i="4"/>
  <c r="S79" i="4" s="1"/>
  <c r="Q79" i="4"/>
  <c r="P79" i="4"/>
  <c r="T78" i="4"/>
  <c r="R78" i="4"/>
  <c r="S78" i="4" s="1"/>
  <c r="Q78" i="4"/>
  <c r="P78" i="4"/>
  <c r="T77" i="4"/>
  <c r="R77" i="4"/>
  <c r="S77" i="4" s="1"/>
  <c r="Q77" i="4"/>
  <c r="P77" i="4"/>
  <c r="T76" i="4"/>
  <c r="R76" i="4"/>
  <c r="S76" i="4" s="1"/>
  <c r="Q76" i="4"/>
  <c r="P76" i="4"/>
  <c r="T75" i="4"/>
  <c r="R75" i="4"/>
  <c r="S75" i="4" s="1"/>
  <c r="Q75" i="4"/>
  <c r="P75" i="4"/>
  <c r="I17" i="4" s="1"/>
  <c r="T74" i="4"/>
  <c r="R74" i="4"/>
  <c r="S74" i="4" s="1"/>
  <c r="Q74" i="4"/>
  <c r="P74" i="4"/>
  <c r="T73" i="4"/>
  <c r="R73" i="4"/>
  <c r="S73" i="4" s="1"/>
  <c r="Q73" i="4"/>
  <c r="P73" i="4"/>
  <c r="T72" i="4"/>
  <c r="R72" i="4"/>
  <c r="S72" i="4" s="1"/>
  <c r="Q72" i="4"/>
  <c r="P72" i="4"/>
  <c r="T71" i="4"/>
  <c r="R71" i="4"/>
  <c r="S71" i="4" s="1"/>
  <c r="Q71" i="4"/>
  <c r="P71" i="4"/>
  <c r="W70" i="4" l="1"/>
  <c r="S89" i="4"/>
  <c r="S90" i="4"/>
  <c r="S91" i="4"/>
  <c r="S92" i="4"/>
  <c r="S93" i="4"/>
  <c r="S94" i="4"/>
  <c r="S95" i="4"/>
  <c r="S96" i="4"/>
  <c r="S97" i="4"/>
  <c r="S98" i="4"/>
  <c r="S99" i="4"/>
  <c r="U69" i="4" l="1"/>
  <c r="T69" i="4"/>
  <c r="R69" i="4"/>
  <c r="Q69" i="4"/>
  <c r="P69" i="4" s="1"/>
  <c r="O66" i="4"/>
  <c r="O65" i="4" s="1"/>
  <c r="S69" i="4" l="1"/>
  <c r="L54" i="4"/>
  <c r="K54" i="4"/>
  <c r="L47" i="4"/>
  <c r="K47" i="4"/>
  <c r="I41" i="4"/>
  <c r="I40" i="4" l="1"/>
  <c r="I39" i="4" l="1"/>
  <c r="I38" i="4" l="1"/>
  <c r="I37" i="4" l="1"/>
  <c r="I36" i="4" l="1"/>
  <c r="I35" i="4" l="1"/>
  <c r="I34" i="4" l="1"/>
  <c r="I33" i="4" l="1"/>
  <c r="K33" i="4" s="1"/>
  <c r="I32" i="4" l="1"/>
  <c r="I31" i="4" l="1"/>
  <c r="I30" i="4" l="1"/>
  <c r="I29" i="4" l="1"/>
  <c r="I28" i="4" l="1"/>
  <c r="I27" i="4" l="1"/>
  <c r="I26" i="4" l="1"/>
  <c r="I25" i="4" l="1"/>
  <c r="I24" i="4" l="1"/>
  <c r="I23" i="4" l="1"/>
  <c r="I22" i="4" l="1"/>
  <c r="I21" i="4" l="1"/>
  <c r="I20" i="4" l="1"/>
  <c r="I19" i="4" l="1"/>
  <c r="I18" i="4" l="1"/>
  <c r="I16" i="4" l="1"/>
  <c r="I15" i="4" l="1"/>
  <c r="I14" i="4"/>
  <c r="I13" i="4"/>
  <c r="I12" i="4"/>
  <c r="I11" i="4"/>
  <c r="K11" i="4" s="1"/>
  <c r="B11" i="4"/>
  <c r="C11" i="4" s="1"/>
  <c r="J11" i="4" l="1"/>
  <c r="B12" i="4" l="1"/>
  <c r="C12" i="4"/>
  <c r="B13" i="4"/>
  <c r="V69" i="4"/>
  <c r="W69" i="4" s="1"/>
  <c r="L11" i="4" s="1"/>
  <c r="C13" i="4"/>
  <c r="B14" i="4"/>
  <c r="C14" i="4" s="1"/>
  <c r="L12" i="4"/>
  <c r="K12" i="4"/>
  <c r="J12" i="4" s="1"/>
  <c r="U71" i="4"/>
  <c r="V71" i="4"/>
  <c r="W71" i="4" s="1"/>
  <c r="L13" i="4" s="1"/>
  <c r="K13" i="4"/>
  <c r="J13" i="4" s="1"/>
  <c r="U72" i="4"/>
  <c r="V72" i="4" s="1"/>
  <c r="W72" i="4" s="1"/>
  <c r="L14" i="4" s="1"/>
  <c r="K14" i="4"/>
  <c r="J14" i="4" s="1"/>
  <c r="U73" i="4"/>
  <c r="V73" i="4"/>
  <c r="K15" i="4"/>
  <c r="J15" i="4" s="1"/>
  <c r="U74" i="4"/>
  <c r="V74" i="4" s="1"/>
  <c r="W74" i="4"/>
  <c r="L16" i="4" s="1"/>
  <c r="K16" i="4"/>
  <c r="J16" i="4" s="1"/>
  <c r="U75" i="4"/>
  <c r="V75" i="4"/>
  <c r="K17" i="4"/>
  <c r="J17" i="4" s="1"/>
  <c r="U76" i="4"/>
  <c r="V76" i="4" s="1"/>
  <c r="W76" i="4" s="1"/>
  <c r="L18" i="4" s="1"/>
  <c r="K18" i="4"/>
  <c r="J18" i="4" s="1"/>
  <c r="U77" i="4"/>
  <c r="V77" i="4"/>
  <c r="K19" i="4"/>
  <c r="J19" i="4" s="1"/>
  <c r="U78" i="4"/>
  <c r="V78" i="4" s="1"/>
  <c r="W78" i="4"/>
  <c r="L20" i="4" s="1"/>
  <c r="K20" i="4"/>
  <c r="J20" i="4" s="1"/>
  <c r="U79" i="4"/>
  <c r="V79" i="4"/>
  <c r="K21" i="4"/>
  <c r="J21" i="4" s="1"/>
  <c r="U80" i="4"/>
  <c r="V80" i="4" s="1"/>
  <c r="W80" i="4" s="1"/>
  <c r="L22" i="4" s="1"/>
  <c r="K22" i="4"/>
  <c r="J22" i="4" s="1"/>
  <c r="U81" i="4"/>
  <c r="V81" i="4"/>
  <c r="K23" i="4"/>
  <c r="J23" i="4" s="1"/>
  <c r="U82" i="4"/>
  <c r="V82" i="4" s="1"/>
  <c r="W82" i="4"/>
  <c r="L24" i="4" s="1"/>
  <c r="K24" i="4"/>
  <c r="J24" i="4" s="1"/>
  <c r="U83" i="4"/>
  <c r="V83" i="4"/>
  <c r="K25" i="4"/>
  <c r="J25" i="4" s="1"/>
  <c r="U84" i="4"/>
  <c r="V84" i="4" s="1"/>
  <c r="W84" i="4" s="1"/>
  <c r="L26" i="4" s="1"/>
  <c r="K26" i="4"/>
  <c r="J26" i="4" s="1"/>
  <c r="U85" i="4"/>
  <c r="V85" i="4"/>
  <c r="K27" i="4"/>
  <c r="J27" i="4" s="1"/>
  <c r="U86" i="4"/>
  <c r="V86" i="4" s="1"/>
  <c r="W86" i="4"/>
  <c r="L28" i="4" s="1"/>
  <c r="K28" i="4"/>
  <c r="J28" i="4" s="1"/>
  <c r="U87" i="4"/>
  <c r="V87" i="4"/>
  <c r="K29" i="4"/>
  <c r="J29" i="4" s="1"/>
  <c r="U88" i="4"/>
  <c r="V88" i="4" s="1"/>
  <c r="W88" i="4" s="1"/>
  <c r="L30" i="4" s="1"/>
  <c r="K30" i="4"/>
  <c r="J30" i="4" s="1"/>
  <c r="V89" i="4"/>
  <c r="W89" i="4"/>
  <c r="L31" i="4" s="1"/>
  <c r="K31" i="4"/>
  <c r="J31" i="4" s="1"/>
  <c r="V90" i="4"/>
  <c r="W90" i="4"/>
  <c r="L32" i="4" s="1"/>
  <c r="K32" i="4"/>
  <c r="J32" i="4" s="1"/>
  <c r="V91" i="4"/>
  <c r="W91" i="4"/>
  <c r="L33" i="4" s="1"/>
  <c r="J33" i="4"/>
  <c r="V92" i="4"/>
  <c r="W92" i="4"/>
  <c r="L34" i="4" s="1"/>
  <c r="K34" i="4"/>
  <c r="J34" i="4" s="1"/>
  <c r="V93" i="4"/>
  <c r="W93" i="4"/>
  <c r="L35" i="4" s="1"/>
  <c r="K35" i="4"/>
  <c r="J35" i="4" s="1"/>
  <c r="V94" i="4"/>
  <c r="W94" i="4"/>
  <c r="L36" i="4" s="1"/>
  <c r="K36" i="4"/>
  <c r="J36" i="4" s="1"/>
  <c r="V95" i="4"/>
  <c r="W95" i="4"/>
  <c r="L37" i="4" s="1"/>
  <c r="K37" i="4"/>
  <c r="J37" i="4" s="1"/>
  <c r="V96" i="4"/>
  <c r="W96" i="4"/>
  <c r="L38" i="4" s="1"/>
  <c r="K38" i="4"/>
  <c r="J38" i="4" s="1"/>
  <c r="V97" i="4"/>
  <c r="W97" i="4"/>
  <c r="L39" i="4" s="1"/>
  <c r="K39" i="4"/>
  <c r="J39" i="4" s="1"/>
  <c r="V98" i="4"/>
  <c r="K40" i="4"/>
  <c r="J40" i="4" s="1"/>
  <c r="K41" i="4"/>
  <c r="J41" i="4" s="1"/>
  <c r="V99" i="4"/>
  <c r="W99" i="4"/>
  <c r="L41" i="4" s="1"/>
  <c r="I42" i="4"/>
  <c r="X86" i="4"/>
  <c r="X82" i="4"/>
  <c r="X78" i="4"/>
  <c r="X74" i="4"/>
  <c r="X89" i="4"/>
  <c r="X90" i="4"/>
  <c r="X91" i="4"/>
  <c r="X92" i="4"/>
  <c r="X93" i="4"/>
  <c r="X94" i="4"/>
  <c r="X95" i="4"/>
  <c r="X96" i="4"/>
  <c r="X97" i="4"/>
  <c r="X99" i="4"/>
  <c r="J42" i="4" l="1"/>
  <c r="B15" i="4"/>
  <c r="W87" i="4"/>
  <c r="L29" i="4" s="1"/>
  <c r="X87" i="4"/>
  <c r="W83" i="4"/>
  <c r="L25" i="4" s="1"/>
  <c r="X83" i="4"/>
  <c r="W79" i="4"/>
  <c r="L21" i="4" s="1"/>
  <c r="X79" i="4"/>
  <c r="W75" i="4"/>
  <c r="L17" i="4" s="1"/>
  <c r="X75" i="4"/>
  <c r="X72" i="4"/>
  <c r="X76" i="4"/>
  <c r="X80" i="4"/>
  <c r="X84" i="4"/>
  <c r="X88" i="4"/>
  <c r="W98" i="4"/>
  <c r="L40" i="4" s="1"/>
  <c r="X98" i="4"/>
  <c r="W85" i="4"/>
  <c r="L27" i="4" s="1"/>
  <c r="X85" i="4"/>
  <c r="W81" i="4"/>
  <c r="L23" i="4" s="1"/>
  <c r="X81" i="4"/>
  <c r="W77" i="4"/>
  <c r="L19" i="4" s="1"/>
  <c r="X77" i="4"/>
  <c r="W73" i="4"/>
  <c r="L15" i="4" s="1"/>
  <c r="L42" i="4" s="1"/>
  <c r="X73" i="4"/>
  <c r="X71" i="4"/>
  <c r="X69" i="4"/>
  <c r="K42" i="4"/>
  <c r="J48" i="4"/>
  <c r="J55" i="4"/>
  <c r="B16" i="4" l="1"/>
  <c r="C15" i="4"/>
  <c r="K55" i="4"/>
  <c r="K48" i="4"/>
  <c r="J49" i="4" s="1"/>
  <c r="L48" i="4"/>
  <c r="L55" i="4"/>
  <c r="J56" i="4" l="1"/>
  <c r="C16" i="4"/>
  <c r="B17" i="4"/>
  <c r="C17" i="4" l="1"/>
  <c r="B18" i="4"/>
  <c r="C18" i="4" l="1"/>
  <c r="B19" i="4"/>
  <c r="B20" i="4" l="1"/>
  <c r="C19" i="4"/>
  <c r="C20" i="4" l="1"/>
  <c r="B21" i="4"/>
  <c r="B22" i="4" l="1"/>
  <c r="C21" i="4"/>
  <c r="C22" i="4" l="1"/>
  <c r="B23" i="4"/>
  <c r="B24" i="4" l="1"/>
  <c r="C23" i="4"/>
  <c r="C24" i="4" l="1"/>
  <c r="B25" i="4"/>
  <c r="B26" i="4" l="1"/>
  <c r="C25" i="4"/>
  <c r="C26" i="4" l="1"/>
  <c r="B27" i="4"/>
  <c r="B28" i="4" l="1"/>
  <c r="C27" i="4"/>
  <c r="C28" i="4" l="1"/>
  <c r="B29" i="4"/>
  <c r="B30" i="4" l="1"/>
  <c r="C29" i="4"/>
  <c r="C30" i="4" l="1"/>
  <c r="B31" i="4"/>
  <c r="B32" i="4" l="1"/>
  <c r="C31" i="4"/>
  <c r="C32" i="4" l="1"/>
  <c r="B33" i="4"/>
  <c r="C33" i="4" l="1"/>
  <c r="B34" i="4"/>
  <c r="C34" i="4" l="1"/>
  <c r="B35" i="4"/>
  <c r="C35" i="4" l="1"/>
  <c r="B36" i="4"/>
  <c r="C36" i="4" l="1"/>
  <c r="B37" i="4"/>
  <c r="C37" i="4" l="1"/>
  <c r="B38" i="4"/>
  <c r="C38" i="4" l="1"/>
  <c r="B39" i="4"/>
  <c r="C39" i="4" l="1"/>
  <c r="B40" i="4"/>
  <c r="C40" i="4" l="1"/>
  <c r="B41" i="4"/>
  <c r="C41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ushida</author>
    <author>ushida atsushi</author>
  </authors>
  <commentList>
    <comment ref="O2" authorId="0" shapeId="0" xr:uid="{00000000-0006-0000-0000-000001000000}">
      <text>
        <r>
          <rPr>
            <b/>
            <sz val="9"/>
            <color indexed="81"/>
            <rFont val="ＭＳ Ｐゴシック"/>
            <family val="3"/>
            <charset val="128"/>
          </rPr>
          <t xml:space="preserve">4月のタイムシート（20日締）の例：
</t>
        </r>
        <r>
          <rPr>
            <b/>
            <sz val="9"/>
            <color indexed="10"/>
            <rFont val="ＭＳ Ｐゴシック"/>
            <family val="3"/>
            <charset val="128"/>
          </rPr>
          <t>初日</t>
        </r>
        <r>
          <rPr>
            <b/>
            <sz val="9"/>
            <color indexed="81"/>
            <rFont val="ＭＳ Ｐゴシック"/>
            <family val="3"/>
            <charset val="128"/>
          </rPr>
          <t>に合わせる　→　</t>
        </r>
        <r>
          <rPr>
            <b/>
            <sz val="9"/>
            <color indexed="10"/>
            <rFont val="ＭＳ Ｐゴシック"/>
            <family val="3"/>
            <charset val="128"/>
          </rPr>
          <t>4月21日</t>
        </r>
        <r>
          <rPr>
            <b/>
            <sz val="9"/>
            <color indexed="81"/>
            <rFont val="ＭＳ Ｐゴシック"/>
            <family val="3"/>
            <charset val="128"/>
          </rPr>
          <t xml:space="preserve">～5月20日分
</t>
        </r>
        <r>
          <rPr>
            <b/>
            <sz val="9"/>
            <color indexed="10"/>
            <rFont val="ＭＳ Ｐゴシック"/>
            <family val="3"/>
            <charset val="128"/>
          </rPr>
          <t>締め日</t>
        </r>
        <r>
          <rPr>
            <b/>
            <sz val="9"/>
            <color indexed="81"/>
            <rFont val="ＭＳ Ｐゴシック"/>
            <family val="3"/>
            <charset val="128"/>
          </rPr>
          <t>に合わせる　→　3月21日～</t>
        </r>
        <r>
          <rPr>
            <b/>
            <sz val="9"/>
            <color indexed="10"/>
            <rFont val="ＭＳ Ｐゴシック"/>
            <family val="3"/>
            <charset val="128"/>
          </rPr>
          <t>4月20日分</t>
        </r>
        <r>
          <rPr>
            <b/>
            <sz val="9"/>
            <color indexed="81"/>
            <rFont val="ＭＳ Ｐゴシック"/>
            <family val="3"/>
            <charset val="128"/>
          </rPr>
          <t xml:space="preserve">
</t>
        </r>
      </text>
    </comment>
    <comment ref="Q2" authorId="0" shapeId="0" xr:uid="{00000000-0006-0000-0000-000002000000}">
      <text>
        <r>
          <rPr>
            <b/>
            <sz val="9"/>
            <color indexed="10"/>
            <rFont val="ＭＳ Ｐゴシック"/>
            <family val="3"/>
            <charset val="128"/>
          </rPr>
          <t>4月</t>
        </r>
        <r>
          <rPr>
            <b/>
            <sz val="9"/>
            <color indexed="81"/>
            <rFont val="ＭＳ Ｐゴシック"/>
            <family val="3"/>
            <charset val="128"/>
          </rPr>
          <t xml:space="preserve">のタイムシート（20日締）の例：
</t>
        </r>
        <r>
          <rPr>
            <b/>
            <sz val="9"/>
            <color indexed="10"/>
            <rFont val="ＭＳ Ｐゴシック"/>
            <family val="3"/>
            <charset val="128"/>
          </rPr>
          <t>初日</t>
        </r>
        <r>
          <rPr>
            <b/>
            <sz val="9"/>
            <color indexed="81"/>
            <rFont val="ＭＳ Ｐゴシック"/>
            <family val="3"/>
            <charset val="128"/>
          </rPr>
          <t>に合わせる　→　</t>
        </r>
        <r>
          <rPr>
            <b/>
            <sz val="9"/>
            <color indexed="10"/>
            <rFont val="ＭＳ Ｐゴシック"/>
            <family val="3"/>
            <charset val="128"/>
          </rPr>
          <t>4月21日</t>
        </r>
        <r>
          <rPr>
            <b/>
            <sz val="9"/>
            <color indexed="81"/>
            <rFont val="ＭＳ Ｐゴシック"/>
            <family val="3"/>
            <charset val="128"/>
          </rPr>
          <t xml:space="preserve">～5月20日分
</t>
        </r>
        <r>
          <rPr>
            <b/>
            <sz val="9"/>
            <color indexed="10"/>
            <rFont val="ＭＳ Ｐゴシック"/>
            <family val="3"/>
            <charset val="128"/>
          </rPr>
          <t>締め日</t>
        </r>
        <r>
          <rPr>
            <b/>
            <sz val="9"/>
            <color indexed="81"/>
            <rFont val="ＭＳ Ｐゴシック"/>
            <family val="3"/>
            <charset val="128"/>
          </rPr>
          <t>に合わせる　→　3月21日～</t>
        </r>
        <r>
          <rPr>
            <b/>
            <sz val="9"/>
            <color indexed="10"/>
            <rFont val="ＭＳ Ｐゴシック"/>
            <family val="3"/>
            <charset val="128"/>
          </rPr>
          <t>4月20日分</t>
        </r>
        <r>
          <rPr>
            <b/>
            <sz val="9"/>
            <color indexed="81"/>
            <rFont val="ＭＳ Ｐゴシック"/>
            <family val="3"/>
            <charset val="128"/>
          </rPr>
          <t xml:space="preserve">
</t>
        </r>
      </text>
    </comment>
    <comment ref="O6" authorId="1" shapeId="0" xr:uid="{00000000-0006-0000-0000-000003000000}">
      <text>
        <r>
          <rPr>
            <b/>
            <sz val="9"/>
            <color indexed="81"/>
            <rFont val="ＭＳ Ｐゴシック"/>
            <family val="3"/>
            <charset val="128"/>
          </rPr>
          <t>1日の勤務時間がこの時間を超えると割増となります。
例）所定時間が7:00でも割増が8h超の場合は8:00と入力してください。</t>
        </r>
      </text>
    </comment>
    <comment ref="W68" authorId="0" shapeId="0" xr:uid="{00000000-0006-0000-0000-000004000000}">
      <text>
        <r>
          <rPr>
            <b/>
            <sz val="9"/>
            <color indexed="81"/>
            <rFont val="ＭＳ Ｐゴシック"/>
            <family val="3"/>
            <charset val="128"/>
          </rPr>
          <t>深夜労働-実労働&gt;0
V-P&gt;0はエラーが成立しないため
V-P&gt;1.0001で対応</t>
        </r>
      </text>
    </comment>
  </commentList>
</comments>
</file>

<file path=xl/sharedStrings.xml><?xml version="1.0" encoding="utf-8"?>
<sst xmlns="http://schemas.openxmlformats.org/spreadsheetml/2006/main" count="64" uniqueCount="59">
  <si>
    <t>曜日</t>
    <rPh sb="0" eb="2">
      <t>ヨウビ</t>
    </rPh>
    <phoneticPr fontId="3"/>
  </si>
  <si>
    <t>出勤</t>
    <rPh sb="0" eb="2">
      <t>シュッキン</t>
    </rPh>
    <phoneticPr fontId="3"/>
  </si>
  <si>
    <t>就業時間</t>
    <rPh sb="0" eb="2">
      <t>シュウギョウ</t>
    </rPh>
    <rPh sb="2" eb="4">
      <t>ジカン</t>
    </rPh>
    <phoneticPr fontId="3"/>
  </si>
  <si>
    <t>区分</t>
    <rPh sb="0" eb="2">
      <t>クブン</t>
    </rPh>
    <phoneticPr fontId="3"/>
  </si>
  <si>
    <t>休憩時間</t>
    <rPh sb="0" eb="2">
      <t>キュウケイ</t>
    </rPh>
    <rPh sb="2" eb="4">
      <t>ジカン</t>
    </rPh>
    <phoneticPr fontId="3"/>
  </si>
  <si>
    <t>合計</t>
    <rPh sb="0" eb="2">
      <t>ゴウケイ</t>
    </rPh>
    <phoneticPr fontId="3"/>
  </si>
  <si>
    <t>退勤</t>
    <rPh sb="0" eb="2">
      <t>タイキン</t>
    </rPh>
    <phoneticPr fontId="3"/>
  </si>
  <si>
    <t>年</t>
    <rPh sb="0" eb="1">
      <t>ネン</t>
    </rPh>
    <phoneticPr fontId="2"/>
  </si>
  <si>
    <t>月</t>
    <rPh sb="0" eb="1">
      <t>ツキ</t>
    </rPh>
    <phoneticPr fontId="2"/>
  </si>
  <si>
    <t>日締め</t>
    <rPh sb="0" eb="1">
      <t>ニチ</t>
    </rPh>
    <rPh sb="1" eb="2">
      <t>シ</t>
    </rPh>
    <phoneticPr fontId="2"/>
  </si>
  <si>
    <t>深夜分</t>
    <rPh sb="0" eb="2">
      <t>シンヤ</t>
    </rPh>
    <rPh sb="2" eb="3">
      <t>ブン</t>
    </rPh>
    <phoneticPr fontId="2"/>
  </si>
  <si>
    <t>勤務詳細</t>
    <rPh sb="0" eb="2">
      <t>キンム</t>
    </rPh>
    <rPh sb="2" eb="4">
      <t>ショウサイ</t>
    </rPh>
    <phoneticPr fontId="2"/>
  </si>
  <si>
    <t>時間外</t>
    <rPh sb="0" eb="3">
      <t>ジカンガイ</t>
    </rPh>
    <phoneticPr fontId="2"/>
  </si>
  <si>
    <t>日付</t>
    <rPh sb="0" eb="2">
      <t>ヒヅケ</t>
    </rPh>
    <phoneticPr fontId="2"/>
  </si>
  <si>
    <t>タイムシートのスタート日の西暦</t>
    <rPh sb="11" eb="12">
      <t>ビ</t>
    </rPh>
    <rPh sb="13" eb="15">
      <t>セイレキ</t>
    </rPh>
    <phoneticPr fontId="2"/>
  </si>
  <si>
    <t>タイムシートのスタート日の月</t>
    <rPh sb="11" eb="12">
      <t>ヒ</t>
    </rPh>
    <rPh sb="13" eb="14">
      <t>ツキ</t>
    </rPh>
    <phoneticPr fontId="2"/>
  </si>
  <si>
    <t>氏名</t>
    <rPh sb="0" eb="2">
      <t>シメイ</t>
    </rPh>
    <phoneticPr fontId="2"/>
  </si>
  <si>
    <t>就業先名</t>
    <rPh sb="0" eb="2">
      <t>シュウギョウ</t>
    </rPh>
    <rPh sb="2" eb="3">
      <t>サキ</t>
    </rPh>
    <rPh sb="3" eb="4">
      <t>メイ</t>
    </rPh>
    <phoneticPr fontId="2"/>
  </si>
  <si>
    <t>所定時間</t>
    <rPh sb="0" eb="2">
      <t>ショテイ</t>
    </rPh>
    <rPh sb="2" eb="4">
      <t>ジカン</t>
    </rPh>
    <phoneticPr fontId="2"/>
  </si>
  <si>
    <t>所定</t>
    <rPh sb="0" eb="2">
      <t>ショテイ</t>
    </rPh>
    <phoneticPr fontId="2"/>
  </si>
  <si>
    <t>拘束時間</t>
    <rPh sb="0" eb="2">
      <t>コウソク</t>
    </rPh>
    <rPh sb="2" eb="4">
      <t>ジカン</t>
    </rPh>
    <phoneticPr fontId="15"/>
  </si>
  <si>
    <t>終業が22時を超える場合の深夜割増</t>
    <rPh sb="0" eb="2">
      <t>シュウギョウ</t>
    </rPh>
    <rPh sb="5" eb="6">
      <t>ジ</t>
    </rPh>
    <rPh sb="7" eb="8">
      <t>コ</t>
    </rPh>
    <rPh sb="10" eb="12">
      <t>バアイ</t>
    </rPh>
    <rPh sb="13" eb="15">
      <t>シンヤ</t>
    </rPh>
    <rPh sb="15" eb="17">
      <t>ワリマシ</t>
    </rPh>
    <phoneticPr fontId="15"/>
  </si>
  <si>
    <t>始業が5時前の場合の深夜割増</t>
    <rPh sb="0" eb="2">
      <t>シギョウ</t>
    </rPh>
    <rPh sb="4" eb="5">
      <t>ジ</t>
    </rPh>
    <rPh sb="5" eb="6">
      <t>マエ</t>
    </rPh>
    <rPh sb="7" eb="9">
      <t>バアイ</t>
    </rPh>
    <rPh sb="10" eb="12">
      <t>シンヤ</t>
    </rPh>
    <rPh sb="12" eb="14">
      <t>ワリマシ</t>
    </rPh>
    <phoneticPr fontId="15"/>
  </si>
  <si>
    <t>深夜の合計時間</t>
    <rPh sb="0" eb="2">
      <t>シンヤ</t>
    </rPh>
    <rPh sb="3" eb="5">
      <t>ゴウケイ</t>
    </rPh>
    <rPh sb="5" eb="7">
      <t>ジカン</t>
    </rPh>
    <phoneticPr fontId="15"/>
  </si>
  <si>
    <t>実際の終業時刻</t>
    <rPh sb="0" eb="2">
      <t>ジッサイ</t>
    </rPh>
    <rPh sb="3" eb="5">
      <t>シュウギョウ</t>
    </rPh>
    <rPh sb="5" eb="7">
      <t>ジコク</t>
    </rPh>
    <phoneticPr fontId="15"/>
  </si>
  <si>
    <t>実労働時間</t>
    <rPh sb="0" eb="1">
      <t>ジツ</t>
    </rPh>
    <rPh sb="1" eb="3">
      <t>ロウドウ</t>
    </rPh>
    <rPh sb="3" eb="5">
      <t>ジカン</t>
    </rPh>
    <phoneticPr fontId="2"/>
  </si>
  <si>
    <t>実労働</t>
    <rPh sb="0" eb="1">
      <t>ジツ</t>
    </rPh>
    <rPh sb="1" eb="3">
      <t>ロウドウ</t>
    </rPh>
    <phoneticPr fontId="2"/>
  </si>
  <si>
    <t>"月"表示は初日に合わせる</t>
    <rPh sb="1" eb="2">
      <t>ツキ</t>
    </rPh>
    <rPh sb="3" eb="5">
      <t>ヒョウジ</t>
    </rPh>
    <rPh sb="6" eb="7">
      <t>ハツ</t>
    </rPh>
    <rPh sb="7" eb="8">
      <t>ビ</t>
    </rPh>
    <rPh sb="9" eb="10">
      <t>ア</t>
    </rPh>
    <phoneticPr fontId="2"/>
  </si>
  <si>
    <t>"月"表示は締め日に合わせる</t>
    <rPh sb="3" eb="5">
      <t>ヒョウジ</t>
    </rPh>
    <rPh sb="6" eb="7">
      <t>シ</t>
    </rPh>
    <rPh sb="8" eb="9">
      <t>ビ</t>
    </rPh>
    <rPh sb="10" eb="11">
      <t>ア</t>
    </rPh>
    <phoneticPr fontId="2"/>
  </si>
  <si>
    <t>始業が22時以降の場合の深夜時間の控除</t>
    <rPh sb="0" eb="2">
      <t>シギョウ</t>
    </rPh>
    <rPh sb="5" eb="6">
      <t>ジ</t>
    </rPh>
    <rPh sb="6" eb="8">
      <t>イコウ</t>
    </rPh>
    <rPh sb="9" eb="11">
      <t>バアイ</t>
    </rPh>
    <rPh sb="12" eb="14">
      <t>シンヤ</t>
    </rPh>
    <rPh sb="14" eb="16">
      <t>ジカン</t>
    </rPh>
    <rPh sb="17" eb="19">
      <t>コウジョ</t>
    </rPh>
    <phoneticPr fontId="15"/>
  </si>
  <si>
    <t>定時給
(100%)</t>
    <rPh sb="0" eb="2">
      <t>テイジ</t>
    </rPh>
    <rPh sb="2" eb="3">
      <t>キュウ</t>
    </rPh>
    <phoneticPr fontId="15"/>
  </si>
  <si>
    <t>深夜
(125%)</t>
    <rPh sb="0" eb="2">
      <t>シンヤ</t>
    </rPh>
    <phoneticPr fontId="15"/>
  </si>
  <si>
    <t>単価</t>
    <rPh sb="0" eb="2">
      <t>タンカ</t>
    </rPh>
    <phoneticPr fontId="15"/>
  </si>
  <si>
    <t>時間×単価</t>
    <rPh sb="0" eb="2">
      <t>ジカン</t>
    </rPh>
    <rPh sb="3" eb="5">
      <t>タンカ</t>
    </rPh>
    <phoneticPr fontId="15"/>
  </si>
  <si>
    <t>合計</t>
    <rPh sb="0" eb="2">
      <t>ゴウケイ</t>
    </rPh>
    <phoneticPr fontId="15"/>
  </si>
  <si>
    <t>請求</t>
    <rPh sb="0" eb="2">
      <t>セイキュウ</t>
    </rPh>
    <phoneticPr fontId="2"/>
  </si>
  <si>
    <t>定時給</t>
    <rPh sb="0" eb="2">
      <t>テイジ</t>
    </rPh>
    <rPh sb="2" eb="3">
      <t>キュウ</t>
    </rPh>
    <phoneticPr fontId="15"/>
  </si>
  <si>
    <t>深夜</t>
    <rPh sb="0" eb="2">
      <t>シンヤ</t>
    </rPh>
    <phoneticPr fontId="15"/>
  </si>
  <si>
    <t>支払</t>
    <rPh sb="0" eb="2">
      <t>シハライ</t>
    </rPh>
    <phoneticPr fontId="2"/>
  </si>
  <si>
    <t>深夜時間のエラーチェック</t>
    <rPh sb="0" eb="2">
      <t>シンヤ</t>
    </rPh>
    <rPh sb="2" eb="4">
      <t>ジカン</t>
    </rPh>
    <phoneticPr fontId="15"/>
  </si>
  <si>
    <t>拘束時間-深夜時間</t>
    <rPh sb="0" eb="2">
      <t>コウソク</t>
    </rPh>
    <rPh sb="2" eb="4">
      <t>ジカン</t>
    </rPh>
    <rPh sb="5" eb="7">
      <t>シンヤ</t>
    </rPh>
    <rPh sb="7" eb="9">
      <t>ジカン</t>
    </rPh>
    <phoneticPr fontId="15"/>
  </si>
  <si>
    <t>昼勤帯
5時～22時</t>
    <rPh sb="0" eb="1">
      <t>ヒル</t>
    </rPh>
    <rPh sb="1" eb="2">
      <t>ツトム</t>
    </rPh>
    <rPh sb="2" eb="3">
      <t>タイ</t>
    </rPh>
    <rPh sb="5" eb="6">
      <t>ジ</t>
    </rPh>
    <rPh sb="9" eb="10">
      <t>ジ</t>
    </rPh>
    <phoneticPr fontId="3"/>
  </si>
  <si>
    <t>深夜帯
22時～5時</t>
    <rPh sb="0" eb="2">
      <t>シンヤ</t>
    </rPh>
    <rPh sb="2" eb="3">
      <t>タイ</t>
    </rPh>
    <rPh sb="6" eb="7">
      <t>ジ</t>
    </rPh>
    <rPh sb="9" eb="10">
      <t>ジ</t>
    </rPh>
    <phoneticPr fontId="3"/>
  </si>
  <si>
    <t>時間外
(125%)</t>
    <rPh sb="0" eb="3">
      <t>ジカンガイ</t>
    </rPh>
    <phoneticPr fontId="15"/>
  </si>
  <si>
    <t>made by isuppo</t>
    <phoneticPr fontId="2"/>
  </si>
  <si>
    <t>タイムシート</t>
    <phoneticPr fontId="3"/>
  </si>
  <si>
    <t>ファイル名作成マクロ用セル</t>
    <rPh sb="4" eb="5">
      <t>メイ</t>
    </rPh>
    <rPh sb="5" eb="7">
      <t>サクセイ</t>
    </rPh>
    <rPh sb="10" eb="11">
      <t>ヨウ</t>
    </rPh>
    <phoneticPr fontId="2"/>
  </si>
  <si>
    <t>　</t>
  </si>
  <si>
    <t>出勤</t>
    <rPh sb="0" eb="2">
      <t>シュッキン</t>
    </rPh>
    <phoneticPr fontId="2"/>
  </si>
  <si>
    <t>欠勤</t>
    <rPh sb="0" eb="2">
      <t>ケッキン</t>
    </rPh>
    <phoneticPr fontId="2"/>
  </si>
  <si>
    <t>休出</t>
    <rPh sb="0" eb="2">
      <t>キュウシュツ</t>
    </rPh>
    <phoneticPr fontId="2"/>
  </si>
  <si>
    <t>代休</t>
    <rPh sb="0" eb="2">
      <t>ダイキュウ</t>
    </rPh>
    <phoneticPr fontId="2"/>
  </si>
  <si>
    <t>遅刻</t>
    <rPh sb="0" eb="2">
      <t>チコク</t>
    </rPh>
    <phoneticPr fontId="2"/>
  </si>
  <si>
    <t>早退</t>
    <rPh sb="0" eb="2">
      <t>ソウタイ</t>
    </rPh>
    <phoneticPr fontId="2"/>
  </si>
  <si>
    <t>休日</t>
    <rPh sb="0" eb="2">
      <t>キュウジツ</t>
    </rPh>
    <phoneticPr fontId="2"/>
  </si>
  <si>
    <t>有休</t>
    <rPh sb="0" eb="2">
      <t>ユウキュウ</t>
    </rPh>
    <phoneticPr fontId="2"/>
  </si>
  <si>
    <t>ver.140706</t>
    <phoneticPr fontId="2"/>
  </si>
  <si>
    <t>出勤区分</t>
    <rPh sb="0" eb="2">
      <t>シュッキン</t>
    </rPh>
    <rPh sb="2" eb="4">
      <t>クブン</t>
    </rPh>
    <phoneticPr fontId="2"/>
  </si>
  <si>
    <t>入力してください</t>
    <rPh sb="0" eb="2">
      <t>ニュウリョク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</si>
</sst>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d;@"/>
    <numFmt numFmtId="177" formatCode="aaa"/>
    <numFmt numFmtId="178" formatCode="h:mm;@"/>
    <numFmt numFmtId="179" formatCode="[h]:mm"/>
    <numFmt numFmtId="180" formatCode="hh:mm"/>
    <numFmt numFmtId="181" formatCode="&quot;¥&quot;#,##0_);[Red]\(&quot;¥&quot;#,##0\)"/>
    <numFmt numFmtId="182" formatCode="yymm"/>
  </numFmts>
  <fonts count="40" x14ac:knownFonts="1">
    <font>
      <sz val="11"/>
      <color theme="1"/>
      <name val="ＭＳ Ｐゴシック"/>
      <family val="2"/>
      <charset val="128"/>
      <scheme val="minor"/>
    </font>
    <font>
      <b/>
      <u/>
      <sz val="16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12"/>
      <name val="ＭＳ Ｐゴシック"/>
      <family val="3"/>
      <charset val="128"/>
      <scheme val="minor"/>
    </font>
    <font>
      <b/>
      <u/>
      <sz val="20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9"/>
      <color indexed="81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sz val="10"/>
      <color indexed="9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6"/>
      <name val="ＭＳ Ｐ明朝"/>
      <family val="1"/>
      <charset val="128"/>
    </font>
    <font>
      <b/>
      <sz val="16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0"/>
      <color theme="3"/>
      <name val="ＭＳ Ｐゴシック"/>
      <family val="3"/>
      <charset val="128"/>
    </font>
    <font>
      <sz val="10"/>
      <color theme="3"/>
      <name val="ＭＳ Ｐゴシック"/>
      <family val="3"/>
      <charset val="128"/>
    </font>
    <font>
      <sz val="10"/>
      <color theme="5"/>
      <name val="ＭＳ Ｐゴシック"/>
      <family val="3"/>
      <charset val="128"/>
    </font>
    <font>
      <b/>
      <sz val="10"/>
      <color theme="5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2"/>
      <color rgb="FFFF0000"/>
      <name val="ＭＳ Ｐゴシック"/>
      <family val="3"/>
      <charset val="128"/>
      <scheme val="minor"/>
    </font>
    <font>
      <b/>
      <sz val="9"/>
      <color indexed="10"/>
      <name val="ＭＳ Ｐゴシック"/>
      <family val="3"/>
      <charset val="128"/>
    </font>
    <font>
      <sz val="10"/>
      <color rgb="FFFF0000"/>
      <name val="ＭＳ Ｐゴシック"/>
      <family val="2"/>
      <charset val="128"/>
      <scheme val="minor"/>
    </font>
    <font>
      <b/>
      <sz val="11"/>
      <color theme="5" tint="-0.249977111117893"/>
      <name val="ＭＳ Ｐゴシック"/>
      <family val="3"/>
      <charset val="128"/>
      <scheme val="minor"/>
    </font>
    <font>
      <b/>
      <sz val="11"/>
      <color theme="4" tint="-0.499984740745262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sz val="9"/>
      <color theme="10"/>
      <name val="ＭＳ Ｐゴシック"/>
      <family val="3"/>
      <charset val="128"/>
    </font>
    <font>
      <sz val="9"/>
      <color theme="1"/>
      <name val="ＭＳ Ｐゴシック"/>
      <family val="2"/>
      <charset val="128"/>
      <scheme val="minor"/>
    </font>
    <font>
      <sz val="9"/>
      <color theme="0" tint="-0.499984740745262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9"/>
      <color rgb="FFFF0000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</borders>
  <cellStyleXfs count="3">
    <xf numFmtId="0" fontId="0" fillId="0" borderId="0">
      <alignment vertical="center"/>
    </xf>
    <xf numFmtId="9" fontId="18" fillId="0" borderId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</cellStyleXfs>
  <cellXfs count="114">
    <xf numFmtId="0" fontId="0" fillId="0" borderId="0" xfId="0">
      <alignment vertical="center"/>
    </xf>
    <xf numFmtId="0" fontId="0" fillId="0" borderId="11" xfId="0" applyBorder="1">
      <alignment vertical="center"/>
    </xf>
    <xf numFmtId="181" fontId="22" fillId="0" borderId="1" xfId="0" applyNumberFormat="1" applyFont="1" applyFill="1" applyBorder="1" applyAlignment="1" applyProtection="1">
      <protection locked="0"/>
    </xf>
    <xf numFmtId="9" fontId="23" fillId="0" borderId="3" xfId="1" applyFont="1" applyFill="1" applyBorder="1" applyAlignment="1" applyProtection="1">
      <alignment horizontal="center" vertical="top" wrapText="1"/>
      <protection locked="0"/>
    </xf>
    <xf numFmtId="9" fontId="23" fillId="0" borderId="3" xfId="1" applyFont="1" applyFill="1" applyBorder="1" applyAlignment="1" applyProtection="1">
      <alignment horizontal="center" vertical="top"/>
      <protection locked="0"/>
    </xf>
    <xf numFmtId="9" fontId="24" fillId="0" borderId="3" xfId="1" applyFont="1" applyFill="1" applyBorder="1" applyAlignment="1" applyProtection="1">
      <alignment horizontal="center" vertical="top" wrapText="1"/>
      <protection locked="0"/>
    </xf>
    <xf numFmtId="9" fontId="24" fillId="0" borderId="3" xfId="1" applyFont="1" applyFill="1" applyBorder="1" applyAlignment="1" applyProtection="1">
      <alignment horizontal="center" vertical="top"/>
      <protection locked="0"/>
    </xf>
    <xf numFmtId="181" fontId="25" fillId="0" borderId="1" xfId="0" applyNumberFormat="1" applyFont="1" applyFill="1" applyBorder="1" applyAlignment="1" applyProtection="1">
      <protection locked="0"/>
    </xf>
    <xf numFmtId="179" fontId="5" fillId="2" borderId="13" xfId="0" applyNumberFormat="1" applyFont="1" applyFill="1" applyBorder="1" applyAlignment="1" applyProtection="1">
      <alignment horizontal="center" vertical="center"/>
      <protection locked="0"/>
    </xf>
    <xf numFmtId="179" fontId="11" fillId="2" borderId="13" xfId="0" applyNumberFormat="1" applyFont="1" applyFill="1" applyBorder="1" applyAlignment="1" applyProtection="1">
      <alignment horizontal="right"/>
      <protection locked="0"/>
    </xf>
    <xf numFmtId="179" fontId="11" fillId="0" borderId="13" xfId="0" applyNumberFormat="1" applyFont="1" applyFill="1" applyBorder="1" applyAlignment="1" applyProtection="1">
      <alignment horizontal="right"/>
      <protection locked="0"/>
    </xf>
    <xf numFmtId="179" fontId="11" fillId="0" borderId="14" xfId="0" applyNumberFormat="1" applyFont="1" applyFill="1" applyBorder="1" applyAlignment="1" applyProtection="1">
      <alignment horizontal="right"/>
      <protection locked="0"/>
    </xf>
    <xf numFmtId="0" fontId="17" fillId="0" borderId="8" xfId="0" applyFont="1" applyBorder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horizontal="center" vertical="center"/>
      <protection locked="0"/>
    </xf>
    <xf numFmtId="0" fontId="0" fillId="0" borderId="0" xfId="0" applyProtection="1">
      <alignment vertical="center"/>
      <protection locked="0"/>
    </xf>
    <xf numFmtId="0" fontId="0" fillId="2" borderId="0" xfId="0" applyFill="1" applyAlignment="1" applyProtection="1">
      <protection locked="0"/>
    </xf>
    <xf numFmtId="0" fontId="6" fillId="4" borderId="0" xfId="0" applyFont="1" applyFill="1">
      <alignment vertical="center"/>
    </xf>
    <xf numFmtId="0" fontId="0" fillId="4" borderId="0" xfId="0" applyFill="1">
      <alignment vertical="center"/>
    </xf>
    <xf numFmtId="0" fontId="4" fillId="4" borderId="0" xfId="0" applyFont="1" applyFill="1" applyAlignment="1">
      <alignment horizontal="center" vertical="center"/>
    </xf>
    <xf numFmtId="0" fontId="0" fillId="4" borderId="0" xfId="0" applyFill="1" applyAlignment="1"/>
    <xf numFmtId="0" fontId="12" fillId="4" borderId="0" xfId="0" applyFont="1" applyFill="1">
      <alignment vertical="center"/>
    </xf>
    <xf numFmtId="180" fontId="13" fillId="4" borderId="0" xfId="0" applyNumberFormat="1" applyFont="1" applyFill="1" applyBorder="1" applyAlignment="1"/>
    <xf numFmtId="0" fontId="0" fillId="4" borderId="0" xfId="0" applyFill="1" applyBorder="1">
      <alignment vertical="center"/>
    </xf>
    <xf numFmtId="0" fontId="0" fillId="4" borderId="1" xfId="0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179" fontId="14" fillId="4" borderId="10" xfId="0" applyNumberFormat="1" applyFont="1" applyFill="1" applyBorder="1" applyAlignment="1"/>
    <xf numFmtId="180" fontId="14" fillId="4" borderId="10" xfId="0" applyNumberFormat="1" applyFont="1" applyFill="1" applyBorder="1" applyAlignment="1"/>
    <xf numFmtId="0" fontId="12" fillId="4" borderId="0" xfId="0" applyFont="1" applyFill="1" applyBorder="1" applyProtection="1">
      <alignment vertical="center"/>
      <protection locked="0"/>
    </xf>
    <xf numFmtId="179" fontId="14" fillId="4" borderId="1" xfId="0" applyNumberFormat="1" applyFont="1" applyFill="1" applyBorder="1" applyAlignment="1"/>
    <xf numFmtId="180" fontId="14" fillId="4" borderId="1" xfId="0" applyNumberFormat="1" applyFont="1" applyFill="1" applyBorder="1" applyAlignment="1"/>
    <xf numFmtId="0" fontId="14" fillId="4" borderId="0" xfId="0" applyNumberFormat="1" applyFont="1" applyFill="1" applyAlignment="1"/>
    <xf numFmtId="0" fontId="14" fillId="4" borderId="0" xfId="0" applyNumberFormat="1" applyFont="1" applyFill="1" applyAlignment="1">
      <alignment wrapText="1"/>
    </xf>
    <xf numFmtId="180" fontId="14" fillId="4" borderId="0" xfId="0" applyNumberFormat="1" applyFont="1" applyFill="1" applyAlignment="1">
      <alignment wrapText="1"/>
    </xf>
    <xf numFmtId="179" fontId="27" fillId="0" borderId="1" xfId="0" applyNumberFormat="1" applyFont="1" applyFill="1" applyBorder="1" applyAlignment="1" applyProtection="1">
      <alignment horizontal="center" vertical="center"/>
      <protection locked="0"/>
    </xf>
    <xf numFmtId="0" fontId="27" fillId="0" borderId="1" xfId="0" applyFont="1" applyFill="1" applyBorder="1" applyAlignment="1" applyProtection="1">
      <alignment horizontal="center"/>
      <protection locked="0"/>
    </xf>
    <xf numFmtId="179" fontId="5" fillId="2" borderId="20" xfId="0" applyNumberFormat="1" applyFont="1" applyFill="1" applyBorder="1" applyAlignment="1" applyProtection="1">
      <alignment horizontal="center" vertical="center"/>
      <protection locked="0"/>
    </xf>
    <xf numFmtId="179" fontId="11" fillId="2" borderId="20" xfId="0" applyNumberFormat="1" applyFont="1" applyFill="1" applyBorder="1" applyAlignment="1" applyProtection="1">
      <alignment horizontal="right"/>
      <protection locked="0"/>
    </xf>
    <xf numFmtId="179" fontId="11" fillId="0" borderId="20" xfId="0" applyNumberFormat="1" applyFont="1" applyFill="1" applyBorder="1" applyAlignment="1" applyProtection="1">
      <alignment horizontal="right"/>
      <protection locked="0"/>
    </xf>
    <xf numFmtId="0" fontId="29" fillId="4" borderId="0" xfId="0" applyFont="1" applyFill="1" applyAlignment="1"/>
    <xf numFmtId="0" fontId="4" fillId="2" borderId="0" xfId="0" applyFont="1" applyFill="1" applyAlignment="1" applyProtection="1">
      <alignment horizontal="left" vertical="center"/>
      <protection locked="0"/>
    </xf>
    <xf numFmtId="0" fontId="1" fillId="2" borderId="0" xfId="0" applyFont="1" applyFill="1" applyAlignment="1" applyProtection="1">
      <alignment horizontal="center" vertical="center"/>
      <protection locked="0"/>
    </xf>
    <xf numFmtId="0" fontId="5" fillId="0" borderId="4" xfId="0" applyFont="1" applyFill="1" applyBorder="1" applyAlignment="1" applyProtection="1">
      <protection locked="0"/>
    </xf>
    <xf numFmtId="0" fontId="5" fillId="0" borderId="6" xfId="0" applyFont="1" applyFill="1" applyBorder="1" applyAlignment="1" applyProtection="1">
      <protection locked="0"/>
    </xf>
    <xf numFmtId="0" fontId="5" fillId="0" borderId="6" xfId="0" applyFont="1" applyFill="1" applyBorder="1" applyAlignment="1" applyProtection="1">
      <alignment horizontal="center"/>
      <protection locked="0"/>
    </xf>
    <xf numFmtId="179" fontId="11" fillId="0" borderId="6" xfId="0" applyNumberFormat="1" applyFont="1" applyFill="1" applyBorder="1" applyAlignment="1" applyProtection="1">
      <protection locked="0"/>
    </xf>
    <xf numFmtId="179" fontId="11" fillId="0" borderId="5" xfId="0" applyNumberFormat="1" applyFont="1" applyFill="1" applyBorder="1" applyAlignment="1" applyProtection="1">
      <protection locked="0"/>
    </xf>
    <xf numFmtId="2" fontId="19" fillId="0" borderId="2" xfId="0" applyNumberFormat="1" applyFont="1" applyFill="1" applyBorder="1" applyAlignment="1" applyProtection="1">
      <alignment horizontal="center" vertical="top" wrapText="1"/>
      <protection locked="0"/>
    </xf>
    <xf numFmtId="180" fontId="19" fillId="0" borderId="5" xfId="0" applyNumberFormat="1" applyFont="1" applyFill="1" applyBorder="1" applyAlignment="1" applyProtection="1">
      <alignment horizontal="center"/>
      <protection locked="0"/>
    </xf>
    <xf numFmtId="181" fontId="19" fillId="0" borderId="1" xfId="0" applyNumberFormat="1" applyFont="1" applyFill="1" applyBorder="1" applyAlignment="1" applyProtection="1">
      <protection locked="0"/>
    </xf>
    <xf numFmtId="180" fontId="20" fillId="0" borderId="19" xfId="0" applyNumberFormat="1" applyFont="1" applyFill="1" applyBorder="1" applyAlignment="1" applyProtection="1">
      <alignment horizontal="center" wrapText="1"/>
      <protection locked="0"/>
    </xf>
    <xf numFmtId="181" fontId="21" fillId="0" borderId="2" xfId="0" applyNumberFormat="1" applyFont="1" applyFill="1" applyBorder="1" applyAlignment="1" applyProtection="1">
      <protection locked="0"/>
    </xf>
    <xf numFmtId="180" fontId="21" fillId="0" borderId="1" xfId="0" applyNumberFormat="1" applyFont="1" applyFill="1" applyBorder="1" applyAlignment="1" applyProtection="1">
      <alignment horizontal="center"/>
      <protection locked="0"/>
    </xf>
    <xf numFmtId="0" fontId="0" fillId="0" borderId="11" xfId="0" applyBorder="1" applyProtection="1">
      <alignment vertical="center"/>
      <protection locked="0"/>
    </xf>
    <xf numFmtId="0" fontId="5" fillId="2" borderId="0" xfId="0" applyFont="1" applyFill="1" applyAlignment="1" applyProtection="1">
      <protection locked="0"/>
    </xf>
    <xf numFmtId="0" fontId="5" fillId="2" borderId="0" xfId="0" applyFont="1" applyFill="1" applyAlignment="1" applyProtection="1">
      <alignment horizontal="center"/>
      <protection locked="0"/>
    </xf>
    <xf numFmtId="179" fontId="11" fillId="0" borderId="0" xfId="0" applyNumberFormat="1" applyFont="1" applyFill="1" applyBorder="1" applyAlignment="1" applyProtection="1">
      <protection locked="0"/>
    </xf>
    <xf numFmtId="0" fontId="0" fillId="0" borderId="0" xfId="0" applyBorder="1" applyProtection="1">
      <alignment vertical="center"/>
      <protection locked="0"/>
    </xf>
    <xf numFmtId="180" fontId="19" fillId="0" borderId="0" xfId="0" applyNumberFormat="1" applyFont="1" applyAlignment="1" applyProtection="1">
      <protection locked="0"/>
    </xf>
    <xf numFmtId="179" fontId="0" fillId="0" borderId="0" xfId="0" applyNumberFormat="1" applyProtection="1">
      <alignment vertical="center"/>
      <protection locked="0"/>
    </xf>
    <xf numFmtId="0" fontId="0" fillId="4" borderId="0" xfId="0" applyFill="1" applyAlignment="1">
      <alignment horizontal="center"/>
    </xf>
    <xf numFmtId="179" fontId="11" fillId="0" borderId="0" xfId="0" applyNumberFormat="1" applyFont="1" applyFill="1" applyBorder="1" applyAlignment="1" applyProtection="1">
      <alignment horizontal="right"/>
    </xf>
    <xf numFmtId="0" fontId="33" fillId="4" borderId="0" xfId="2" applyFont="1" applyFill="1" applyAlignment="1" applyProtection="1">
      <alignment vertical="center"/>
    </xf>
    <xf numFmtId="0" fontId="34" fillId="2" borderId="0" xfId="0" applyFont="1" applyFill="1" applyAlignment="1" applyProtection="1"/>
    <xf numFmtId="0" fontId="20" fillId="4" borderId="0" xfId="2" applyFont="1" applyFill="1" applyAlignment="1" applyProtection="1">
      <alignment vertical="center"/>
    </xf>
    <xf numFmtId="0" fontId="5" fillId="5" borderId="2" xfId="0" applyFont="1" applyFill="1" applyBorder="1" applyAlignment="1" applyProtection="1">
      <alignment horizontal="center"/>
      <protection locked="0"/>
    </xf>
    <xf numFmtId="0" fontId="5" fillId="5" borderId="20" xfId="0" applyFont="1" applyFill="1" applyBorder="1" applyAlignment="1" applyProtection="1">
      <alignment horizontal="center"/>
      <protection locked="0"/>
    </xf>
    <xf numFmtId="0" fontId="5" fillId="5" borderId="12" xfId="0" applyFont="1" applyFill="1" applyBorder="1" applyAlignment="1" applyProtection="1">
      <alignment horizontal="center"/>
      <protection locked="0"/>
    </xf>
    <xf numFmtId="0" fontId="5" fillId="5" borderId="12" xfId="0" applyFont="1" applyFill="1" applyBorder="1" applyAlignment="1" applyProtection="1">
      <alignment horizontal="center" wrapText="1"/>
      <protection locked="0"/>
    </xf>
    <xf numFmtId="0" fontId="35" fillId="0" borderId="0" xfId="0" applyFont="1" applyAlignment="1" applyProtection="1">
      <alignment horizontal="right" vertical="center"/>
    </xf>
    <xf numFmtId="0" fontId="5" fillId="5" borderId="20" xfId="0" applyFont="1" applyFill="1" applyBorder="1" applyAlignment="1">
      <alignment horizontal="center"/>
    </xf>
    <xf numFmtId="177" fontId="5" fillId="5" borderId="20" xfId="0" applyNumberFormat="1" applyFont="1" applyFill="1" applyBorder="1" applyAlignment="1">
      <alignment horizontal="center"/>
    </xf>
    <xf numFmtId="176" fontId="5" fillId="5" borderId="13" xfId="0" applyNumberFormat="1" applyFont="1" applyFill="1" applyBorder="1" applyAlignment="1">
      <alignment horizontal="center"/>
    </xf>
    <xf numFmtId="177" fontId="5" fillId="5" borderId="13" xfId="0" applyNumberFormat="1" applyFont="1" applyFill="1" applyBorder="1" applyAlignment="1">
      <alignment horizontal="center"/>
    </xf>
    <xf numFmtId="177" fontId="5" fillId="5" borderId="14" xfId="0" applyNumberFormat="1" applyFont="1" applyFill="1" applyBorder="1" applyAlignment="1">
      <alignment horizontal="center"/>
    </xf>
    <xf numFmtId="178" fontId="11" fillId="5" borderId="15" xfId="0" applyNumberFormat="1" applyFont="1" applyFill="1" applyBorder="1" applyAlignment="1" applyProtection="1"/>
    <xf numFmtId="178" fontId="11" fillId="5" borderId="13" xfId="0" applyNumberFormat="1" applyFont="1" applyFill="1" applyBorder="1" applyAlignment="1" applyProtection="1"/>
    <xf numFmtId="178" fontId="11" fillId="5" borderId="16" xfId="0" applyNumberFormat="1" applyFont="1" applyFill="1" applyBorder="1" applyAlignment="1" applyProtection="1"/>
    <xf numFmtId="178" fontId="11" fillId="5" borderId="14" xfId="0" applyNumberFormat="1" applyFont="1" applyFill="1" applyBorder="1" applyAlignment="1" applyProtection="1"/>
    <xf numFmtId="179" fontId="11" fillId="5" borderId="1" xfId="0" applyNumberFormat="1" applyFont="1" applyFill="1" applyBorder="1" applyAlignment="1" applyProtection="1">
      <protection locked="0"/>
    </xf>
    <xf numFmtId="178" fontId="11" fillId="5" borderId="21" xfId="0" applyNumberFormat="1" applyFont="1" applyFill="1" applyBorder="1" applyAlignment="1" applyProtection="1"/>
    <xf numFmtId="178" fontId="11" fillId="5" borderId="20" xfId="0" applyNumberFormat="1" applyFont="1" applyFill="1" applyBorder="1" applyAlignment="1" applyProtection="1"/>
    <xf numFmtId="0" fontId="0" fillId="0" borderId="0" xfId="0" applyFill="1">
      <alignment vertical="center"/>
    </xf>
    <xf numFmtId="0" fontId="0" fillId="6" borderId="0" xfId="0" applyFill="1">
      <alignment vertical="center"/>
    </xf>
    <xf numFmtId="182" fontId="0" fillId="6" borderId="0" xfId="0" applyNumberFormat="1" applyFill="1">
      <alignment vertical="center"/>
    </xf>
    <xf numFmtId="0" fontId="36" fillId="0" borderId="1" xfId="0" applyFont="1" applyFill="1" applyBorder="1">
      <alignment vertical="center"/>
    </xf>
    <xf numFmtId="0" fontId="37" fillId="7" borderId="2" xfId="0" applyFont="1" applyFill="1" applyBorder="1" applyProtection="1">
      <alignment vertical="center"/>
      <protection locked="0"/>
    </xf>
    <xf numFmtId="0" fontId="38" fillId="7" borderId="7" xfId="0" applyFont="1" applyFill="1" applyBorder="1" applyProtection="1">
      <alignment vertical="center"/>
      <protection locked="0"/>
    </xf>
    <xf numFmtId="0" fontId="38" fillId="0" borderId="7" xfId="0" applyFont="1" applyFill="1" applyBorder="1" applyProtection="1">
      <alignment vertical="center"/>
      <protection locked="0"/>
    </xf>
    <xf numFmtId="0" fontId="38" fillId="0" borderId="3" xfId="0" applyFont="1" applyFill="1" applyBorder="1" applyProtection="1">
      <alignment vertical="center"/>
      <protection locked="0"/>
    </xf>
    <xf numFmtId="0" fontId="31" fillId="0" borderId="2" xfId="0" applyFont="1" applyFill="1" applyBorder="1" applyAlignment="1" applyProtection="1">
      <alignment horizontal="center" vertical="center"/>
      <protection locked="0"/>
    </xf>
    <xf numFmtId="0" fontId="31" fillId="0" borderId="7" xfId="0" applyFont="1" applyFill="1" applyBorder="1" applyAlignment="1" applyProtection="1">
      <alignment horizontal="center" vertical="center"/>
      <protection locked="0"/>
    </xf>
    <xf numFmtId="0" fontId="31" fillId="0" borderId="3" xfId="0" applyFont="1" applyFill="1" applyBorder="1" applyAlignment="1" applyProtection="1">
      <alignment horizontal="center" vertical="center"/>
      <protection locked="0"/>
    </xf>
    <xf numFmtId="180" fontId="19" fillId="0" borderId="17" xfId="0" applyNumberFormat="1" applyFont="1" applyFill="1" applyBorder="1" applyAlignment="1" applyProtection="1">
      <alignment horizontal="center" vertical="center"/>
      <protection locked="0"/>
    </xf>
    <xf numFmtId="180" fontId="19" fillId="0" borderId="18" xfId="0" applyNumberFormat="1" applyFont="1" applyFill="1" applyBorder="1" applyAlignment="1" applyProtection="1">
      <alignment horizontal="center" vertical="center"/>
      <protection locked="0"/>
    </xf>
    <xf numFmtId="181" fontId="26" fillId="0" borderId="1" xfId="0" applyNumberFormat="1" applyFont="1" applyFill="1" applyBorder="1" applyAlignment="1" applyProtection="1">
      <alignment horizontal="center"/>
      <protection locked="0"/>
    </xf>
    <xf numFmtId="0" fontId="0" fillId="3" borderId="4" xfId="0" applyFill="1" applyBorder="1" applyAlignment="1" applyProtection="1">
      <alignment vertical="center"/>
    </xf>
    <xf numFmtId="0" fontId="0" fillId="3" borderId="6" xfId="0" applyFill="1" applyBorder="1" applyAlignment="1" applyProtection="1">
      <alignment vertical="center"/>
    </xf>
    <xf numFmtId="0" fontId="30" fillId="0" borderId="1" xfId="0" applyFont="1" applyFill="1" applyBorder="1" applyAlignment="1" applyProtection="1">
      <alignment horizontal="center" vertical="center"/>
      <protection locked="0"/>
    </xf>
    <xf numFmtId="0" fontId="32" fillId="4" borderId="0" xfId="2" applyFill="1" applyAlignment="1" applyProtection="1">
      <alignment vertical="center"/>
    </xf>
    <xf numFmtId="0" fontId="5" fillId="5" borderId="2" xfId="0" applyFont="1" applyFill="1" applyBorder="1" applyAlignment="1" applyProtection="1">
      <alignment horizontal="center" vertical="center"/>
      <protection locked="0"/>
    </xf>
    <xf numFmtId="0" fontId="5" fillId="5" borderId="20" xfId="0" applyFont="1" applyFill="1" applyBorder="1" applyAlignment="1" applyProtection="1">
      <alignment horizontal="center" vertical="center"/>
      <protection locked="0"/>
    </xf>
    <xf numFmtId="0" fontId="5" fillId="5" borderId="1" xfId="0" applyFont="1" applyFill="1" applyBorder="1" applyAlignment="1" applyProtection="1">
      <alignment horizontal="center" vertical="center"/>
      <protection locked="0"/>
    </xf>
    <xf numFmtId="0" fontId="5" fillId="5" borderId="4" xfId="0" applyFont="1" applyFill="1" applyBorder="1" applyAlignment="1" applyProtection="1">
      <alignment horizontal="center" vertical="center"/>
      <protection locked="0"/>
    </xf>
    <xf numFmtId="0" fontId="5" fillId="5" borderId="6" xfId="0" applyFont="1" applyFill="1" applyBorder="1" applyAlignment="1" applyProtection="1">
      <alignment horizontal="center" vertical="center"/>
      <protection locked="0"/>
    </xf>
    <xf numFmtId="0" fontId="5" fillId="5" borderId="5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16" fillId="2" borderId="8" xfId="0" applyFont="1" applyFill="1" applyBorder="1" applyAlignment="1" applyProtection="1">
      <alignment horizontal="center" vertical="center"/>
      <protection locked="0"/>
    </xf>
    <xf numFmtId="0" fontId="0" fillId="2" borderId="0" xfId="0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vertical="center"/>
      <protection locked="0"/>
    </xf>
    <xf numFmtId="0" fontId="9" fillId="0" borderId="8" xfId="0" applyFont="1" applyBorder="1" applyAlignment="1" applyProtection="1">
      <alignment vertical="center"/>
      <protection locked="0"/>
    </xf>
    <xf numFmtId="0" fontId="0" fillId="2" borderId="9" xfId="0" applyFill="1" applyBorder="1" applyAlignment="1" applyProtection="1">
      <alignment horizontal="center" vertical="center"/>
      <protection locked="0"/>
    </xf>
    <xf numFmtId="0" fontId="9" fillId="2" borderId="9" xfId="0" applyFont="1" applyFill="1" applyBorder="1" applyAlignment="1" applyProtection="1">
      <alignment horizontal="left" vertical="center"/>
      <protection locked="0"/>
    </xf>
    <xf numFmtId="0" fontId="9" fillId="2" borderId="8" xfId="0" applyFont="1" applyFill="1" applyBorder="1" applyAlignment="1" applyProtection="1">
      <alignment horizontal="left" vertical="center"/>
      <protection locked="0"/>
    </xf>
  </cellXfs>
  <cellStyles count="3">
    <cellStyle name="パーセント" xfId="1" builtinId="5"/>
    <cellStyle name="ハイパーリンク" xfId="2" builtinId="8"/>
    <cellStyle name="標準" xfId="0" builtinId="0"/>
  </cellStyles>
  <dxfs count="5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0" tint="-0.24994659260841701"/>
      </font>
    </dxf>
    <dxf>
      <font>
        <color theme="4" tint="0.79998168889431442"/>
      </font>
    </dxf>
  </dxfs>
  <tableStyles count="0" defaultTableStyle="TableStyleMedium9" defaultPivotStyle="PivotStyleLight16"/>
  <colors>
    <mruColors>
      <color rgb="FFFFFF66"/>
      <color rgb="FFFFFF65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2" dropStyle="combo" dx="22" fmlaLink="$O$2" fmlaRange="$S$65:$U$66" sel="2" val="0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://pasofaq.jp/office/excel/2007macrofolder.htm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88179</xdr:colOff>
      <xdr:row>25</xdr:row>
      <xdr:rowOff>38100</xdr:rowOff>
    </xdr:from>
    <xdr:to>
      <xdr:col>25</xdr:col>
      <xdr:colOff>32172</xdr:colOff>
      <xdr:row>26</xdr:row>
      <xdr:rowOff>57151</xdr:rowOff>
    </xdr:to>
    <xdr:sp macro="" textlink="">
      <xdr:nvSpPr>
        <xdr:cNvPr id="3" name="テキスト ボックス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2089679" y="4829175"/>
          <a:ext cx="3372993" cy="1905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kumimoji="1" lang="ja-JP" altLang="en-US" sz="1100">
            <a:solidFill>
              <a:schemeClr val="accent1">
                <a:lumMod val="50000"/>
              </a:schemeClr>
            </a:solidFill>
          </a:endParaRPr>
        </a:p>
      </xdr:txBody>
    </xdr:sp>
    <xdr:clientData fLocksWithSheet="0" fPrintsWithSheet="0"/>
  </xdr:twoCellAnchor>
  <xdr:twoCellAnchor editAs="oneCell">
    <xdr:from>
      <xdr:col>14</xdr:col>
      <xdr:colOff>9524</xdr:colOff>
      <xdr:row>8</xdr:row>
      <xdr:rowOff>95249</xdr:rowOff>
    </xdr:from>
    <xdr:to>
      <xdr:col>20</xdr:col>
      <xdr:colOff>180974</xdr:colOff>
      <xdr:row>13</xdr:row>
      <xdr:rowOff>133350</xdr:rowOff>
    </xdr:to>
    <xdr:grpSp>
      <xdr:nvGrpSpPr>
        <xdr:cNvPr id="12" name="グループ化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GrpSpPr/>
      </xdr:nvGrpSpPr>
      <xdr:grpSpPr>
        <a:xfrm>
          <a:off x="7858124" y="1590674"/>
          <a:ext cx="4324350" cy="1276351"/>
          <a:chOff x="7762874" y="2266949"/>
          <a:chExt cx="4286250" cy="1276351"/>
        </a:xfrm>
      </xdr:grpSpPr>
      <xdr:sp macro="" textlink="">
        <xdr:nvSpPr>
          <xdr:cNvPr id="13" name="テキスト ボックス 12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 txBox="1"/>
        </xdr:nvSpPr>
        <xdr:spPr>
          <a:xfrm>
            <a:off x="7762874" y="2266949"/>
            <a:ext cx="4286250" cy="1276351"/>
          </a:xfrm>
          <a:prstGeom prst="rect">
            <a:avLst/>
          </a:prstGeom>
          <a:solidFill>
            <a:srgbClr val="FFFF65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kumimoji="1" lang="ja-JP" altLang="en-US" sz="1000">
                <a:solidFill>
                  <a:schemeClr val="accent1">
                    <a:lumMod val="50000"/>
                  </a:schemeClr>
                </a:solidFill>
              </a:rPr>
              <a:t>●時間の入力に：</a:t>
            </a:r>
            <a:r>
              <a:rPr kumimoji="1" lang="en-US" altLang="ja-JP" sz="1000">
                <a:solidFill>
                  <a:schemeClr val="accent1">
                    <a:lumMod val="50000"/>
                  </a:schemeClr>
                </a:solidFill>
              </a:rPr>
              <a:t>(</a:t>
            </a:r>
            <a:r>
              <a:rPr kumimoji="1" lang="ja-JP" altLang="en-US" sz="1000">
                <a:solidFill>
                  <a:schemeClr val="accent1">
                    <a:lumMod val="50000"/>
                  </a:schemeClr>
                </a:solidFill>
              </a:rPr>
              <a:t>コロン）は不要です。数字だけで入力できます</a:t>
            </a:r>
            <a:endParaRPr kumimoji="1" lang="en-US" altLang="ja-JP" sz="1000">
              <a:solidFill>
                <a:schemeClr val="accent1">
                  <a:lumMod val="50000"/>
                </a:schemeClr>
              </a:solidFill>
            </a:endParaRPr>
          </a:p>
          <a:p>
            <a:r>
              <a:rPr kumimoji="1" lang="ja-JP" altLang="en-US" sz="1000">
                <a:solidFill>
                  <a:schemeClr val="accent1">
                    <a:lumMod val="50000"/>
                  </a:schemeClr>
                </a:solidFill>
              </a:rPr>
              <a:t>→マクロを有効にしてファイルを開いてください</a:t>
            </a:r>
            <a:endParaRPr kumimoji="1" lang="en-US" altLang="ja-JP" sz="1000">
              <a:solidFill>
                <a:schemeClr val="accent1">
                  <a:lumMod val="50000"/>
                </a:schemeClr>
              </a:solidFill>
            </a:endParaRPr>
          </a:p>
          <a:p>
            <a:r>
              <a:rPr kumimoji="1" lang="ja-JP" altLang="en-US" sz="1000">
                <a:solidFill>
                  <a:schemeClr val="accent1">
                    <a:lumMod val="50000"/>
                  </a:schemeClr>
                </a:solidFill>
              </a:rPr>
              <a:t>●</a:t>
            </a:r>
            <a:r>
              <a:rPr kumimoji="1" lang="en-US" altLang="ja-JP" sz="1000">
                <a:solidFill>
                  <a:schemeClr val="accent1">
                    <a:lumMod val="50000"/>
                  </a:schemeClr>
                </a:solidFill>
              </a:rPr>
              <a:t>24</a:t>
            </a:r>
            <a:r>
              <a:rPr kumimoji="1" lang="ja-JP" altLang="en-US" sz="1000">
                <a:solidFill>
                  <a:schemeClr val="accent1">
                    <a:lumMod val="50000"/>
                  </a:schemeClr>
                </a:solidFill>
              </a:rPr>
              <a:t>時間以上の勤務は計算できません。</a:t>
            </a:r>
            <a:endParaRPr kumimoji="1" lang="en-US" altLang="ja-JP" sz="1000">
              <a:solidFill>
                <a:schemeClr val="accent1">
                  <a:lumMod val="50000"/>
                </a:schemeClr>
              </a:solidFill>
            </a:endParaRPr>
          </a:p>
          <a:p>
            <a:r>
              <a:rPr kumimoji="1" lang="ja-JP" altLang="en-US" sz="1000">
                <a:solidFill>
                  <a:schemeClr val="accent1">
                    <a:lumMod val="50000"/>
                  </a:schemeClr>
                </a:solidFill>
              </a:rPr>
              <a:t>●「赤字」「エラー」の表示の際は休憩時間を正しく入力してください。</a:t>
            </a:r>
            <a:endParaRPr kumimoji="1" lang="en-US" altLang="ja-JP" sz="1000">
              <a:solidFill>
                <a:schemeClr val="accent1">
                  <a:lumMod val="50000"/>
                </a:schemeClr>
              </a:solidFill>
            </a:endParaRPr>
          </a:p>
          <a:p>
            <a:endParaRPr kumimoji="1" lang="en-US" altLang="ja-JP" sz="1000">
              <a:solidFill>
                <a:schemeClr val="accent1">
                  <a:lumMod val="50000"/>
                </a:schemeClr>
              </a:solidFill>
            </a:endParaRPr>
          </a:p>
          <a:p>
            <a:r>
              <a:rPr kumimoji="1" lang="en-US" altLang="ja-JP" sz="1000">
                <a:solidFill>
                  <a:schemeClr val="accent1">
                    <a:lumMod val="50000"/>
                  </a:schemeClr>
                </a:solidFill>
              </a:rPr>
              <a:t>※</a:t>
            </a:r>
            <a:r>
              <a:rPr kumimoji="1" lang="ja-JP" altLang="en-US" sz="1000">
                <a:solidFill>
                  <a:schemeClr val="accent1">
                    <a:lumMod val="50000"/>
                  </a:schemeClr>
                </a:solidFill>
              </a:rPr>
              <a:t>毎回マクロを有効にする作業が煩わしい場合の対処方法</a:t>
            </a:r>
            <a:endParaRPr kumimoji="1" lang="en-US" altLang="ja-JP" sz="1000">
              <a:solidFill>
                <a:schemeClr val="accent1">
                  <a:lumMod val="50000"/>
                </a:schemeClr>
              </a:solidFill>
            </a:endParaRPr>
          </a:p>
          <a:p>
            <a:r>
              <a:rPr kumimoji="1" lang="ja-JP" altLang="en-US" sz="1000">
                <a:solidFill>
                  <a:schemeClr val="accent1">
                    <a:lumMod val="50000"/>
                  </a:schemeClr>
                </a:solidFill>
              </a:rPr>
              <a:t>　</a:t>
            </a:r>
            <a:endParaRPr kumimoji="1" lang="en-US" altLang="ja-JP" sz="1000">
              <a:solidFill>
                <a:schemeClr val="accent1">
                  <a:lumMod val="50000"/>
                </a:schemeClr>
              </a:solidFill>
            </a:endParaRPr>
          </a:p>
        </xdr:txBody>
      </xdr:sp>
      <xdr:sp macro="" textlink="">
        <xdr:nvSpPr>
          <xdr:cNvPr id="14" name="テキスト ボックス 13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SpPr txBox="1"/>
        </xdr:nvSpPr>
        <xdr:spPr>
          <a:xfrm>
            <a:off x="8039099" y="3248025"/>
            <a:ext cx="3343275" cy="19050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en-US" altLang="ja-JP" sz="1100">
                <a:solidFill>
                  <a:schemeClr val="accent1">
                    <a:lumMod val="50000"/>
                  </a:schemeClr>
                </a:solidFill>
                <a:latin typeface="+mn-lt"/>
                <a:ea typeface="+mn-ea"/>
                <a:cs typeface="+mn-cs"/>
              </a:rPr>
              <a:t>http://pasofaq.jp/office/excel/2007macrofolder.htm</a:t>
            </a:r>
            <a:endParaRPr kumimoji="1" lang="ja-JP" altLang="en-US" sz="1100">
              <a:solidFill>
                <a:schemeClr val="accent1">
                  <a:lumMod val="50000"/>
                </a:schemeClr>
              </a:solidFill>
            </a:endParaRPr>
          </a:p>
        </xdr:txBody>
      </xdr:sp>
    </xdr:grpSp>
    <xdr:clientData fLocksWithSheet="0"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0</xdr:row>
          <xdr:rowOff>295275</xdr:rowOff>
        </xdr:from>
        <xdr:to>
          <xdr:col>16</xdr:col>
          <xdr:colOff>285750</xdr:colOff>
          <xdr:row>1</xdr:row>
          <xdr:rowOff>219075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7</xdr:row>
          <xdr:rowOff>9525</xdr:rowOff>
        </xdr:from>
        <xdr:to>
          <xdr:col>15</xdr:col>
          <xdr:colOff>123825</xdr:colOff>
          <xdr:row>8</xdr:row>
          <xdr:rowOff>66675</xdr:rowOff>
        </xdr:to>
        <xdr:sp macro="" textlink="">
          <xdr:nvSpPr>
            <xdr:cNvPr id="4104" name="Button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0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900" b="1" i="0" u="none" strike="noStrike" baseline="0">
                  <a:solidFill>
                    <a:srgbClr val="FF0000"/>
                  </a:solidFill>
                  <a:latin typeface="ＭＳ Ｐゴシック"/>
                  <a:ea typeface="ＭＳ Ｐゴシック"/>
                </a:rPr>
                <a:t>サブメニュー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isuppo.com/inquiry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pageSetUpPr fitToPage="1"/>
  </sheetPr>
  <dimension ref="A1:AB156"/>
  <sheetViews>
    <sheetView showGridLines="0" tabSelected="1" zoomScaleNormal="100" workbookViewId="0">
      <pane ySplit="10" topLeftCell="A11" activePane="bottomLeft" state="frozen"/>
      <selection pane="bottomLeft" activeCell="F12" sqref="F12"/>
    </sheetView>
  </sheetViews>
  <sheetFormatPr defaultRowHeight="13.5" x14ac:dyDescent="0.15"/>
  <cols>
    <col min="1" max="1" width="2" customWidth="1"/>
    <col min="2" max="2" width="5.125" customWidth="1"/>
    <col min="3" max="3" width="6" customWidth="1"/>
    <col min="4" max="4" width="9" customWidth="1"/>
    <col min="5" max="6" width="9.875" bestFit="1" customWidth="1"/>
    <col min="7" max="8" width="10.25" customWidth="1"/>
    <col min="13" max="13" width="1.875" customWidth="1"/>
    <col min="14" max="14" width="2.75" style="17" customWidth="1"/>
    <col min="15" max="15" width="9.75" style="17" customWidth="1"/>
    <col min="16" max="18" width="9" style="17"/>
    <col min="19" max="19" width="9.5" style="17" bestFit="1" customWidth="1"/>
    <col min="20" max="20" width="8.25" style="17" customWidth="1"/>
    <col min="21" max="28" width="9" style="17"/>
  </cols>
  <sheetData>
    <row r="1" spans="1:18" ht="24" x14ac:dyDescent="0.15">
      <c r="A1" s="14"/>
      <c r="B1" s="105" t="s">
        <v>45</v>
      </c>
      <c r="C1" s="105"/>
      <c r="D1" s="105"/>
      <c r="E1" s="105"/>
      <c r="F1" s="105"/>
      <c r="G1" s="105"/>
      <c r="H1" s="105"/>
      <c r="I1" s="105"/>
      <c r="J1" s="105"/>
      <c r="K1" s="105"/>
      <c r="L1" s="105"/>
      <c r="N1" s="16"/>
      <c r="O1" s="63" t="s">
        <v>56</v>
      </c>
      <c r="P1" s="98" t="s">
        <v>44</v>
      </c>
      <c r="Q1" s="98"/>
      <c r="R1" s="61"/>
    </row>
    <row r="2" spans="1:18" ht="18.75" x14ac:dyDescent="0.15">
      <c r="A2" s="14"/>
      <c r="B2" s="106">
        <v>2021</v>
      </c>
      <c r="C2" s="106"/>
      <c r="D2" s="39" t="s">
        <v>7</v>
      </c>
      <c r="E2" s="12">
        <v>11</v>
      </c>
      <c r="F2" s="39" t="s">
        <v>8</v>
      </c>
      <c r="G2" s="14"/>
      <c r="H2" s="40"/>
      <c r="I2" s="13"/>
      <c r="J2" s="14"/>
      <c r="K2" s="14"/>
      <c r="L2" s="14"/>
      <c r="O2" s="27">
        <v>2</v>
      </c>
    </row>
    <row r="3" spans="1:18" ht="9" customHeight="1" x14ac:dyDescent="0.15">
      <c r="A3" s="14"/>
      <c r="B3" s="13"/>
      <c r="C3" s="14"/>
      <c r="D3" s="14"/>
      <c r="E3" s="14"/>
      <c r="F3" s="14"/>
      <c r="G3" s="13"/>
      <c r="H3" s="13"/>
      <c r="I3" s="13"/>
      <c r="J3" s="14"/>
      <c r="K3" s="14"/>
      <c r="L3" s="14"/>
      <c r="N3" s="18"/>
    </row>
    <row r="4" spans="1:18" ht="14.25" customHeight="1" x14ac:dyDescent="0.15">
      <c r="A4" s="14"/>
      <c r="B4" s="107" t="s">
        <v>17</v>
      </c>
      <c r="C4" s="107"/>
      <c r="D4" s="109"/>
      <c r="E4" s="109"/>
      <c r="F4" s="109"/>
      <c r="G4" s="109"/>
      <c r="H4" s="109"/>
      <c r="I4" s="15"/>
      <c r="J4" s="14"/>
      <c r="K4" s="14"/>
      <c r="L4" s="14"/>
      <c r="O4" s="34">
        <v>20</v>
      </c>
      <c r="P4" s="59" t="s">
        <v>9</v>
      </c>
    </row>
    <row r="5" spans="1:18" ht="12" customHeight="1" x14ac:dyDescent="0.15">
      <c r="A5" s="14"/>
      <c r="B5" s="108"/>
      <c r="C5" s="108"/>
      <c r="D5" s="110"/>
      <c r="E5" s="110"/>
      <c r="F5" s="110"/>
      <c r="G5" s="110"/>
      <c r="H5" s="110"/>
      <c r="I5" s="15"/>
      <c r="J5" s="14"/>
      <c r="K5" s="14"/>
      <c r="L5" s="14"/>
      <c r="N5" s="19"/>
    </row>
    <row r="6" spans="1:18" ht="14.25" customHeight="1" x14ac:dyDescent="0.15">
      <c r="A6" s="14"/>
      <c r="B6" s="111" t="s">
        <v>16</v>
      </c>
      <c r="C6" s="111"/>
      <c r="D6" s="112" t="s">
        <v>58</v>
      </c>
      <c r="E6" s="112"/>
      <c r="F6" s="112"/>
      <c r="G6" s="112"/>
      <c r="H6" s="112"/>
      <c r="I6" s="15"/>
      <c r="J6" s="15"/>
      <c r="K6" s="14"/>
      <c r="L6" s="14"/>
      <c r="N6" s="19"/>
      <c r="O6" s="33">
        <v>0.25</v>
      </c>
      <c r="P6" s="17" t="s">
        <v>18</v>
      </c>
    </row>
    <row r="7" spans="1:18" ht="12" customHeight="1" x14ac:dyDescent="0.15">
      <c r="A7" s="14"/>
      <c r="B7" s="108"/>
      <c r="C7" s="108"/>
      <c r="D7" s="113"/>
      <c r="E7" s="113"/>
      <c r="F7" s="113"/>
      <c r="G7" s="113"/>
      <c r="H7" s="113"/>
      <c r="I7" s="15"/>
      <c r="J7" s="15"/>
      <c r="K7" s="14"/>
      <c r="L7" s="14"/>
    </row>
    <row r="8" spans="1:18" x14ac:dyDescent="0.15">
      <c r="A8" s="14"/>
      <c r="B8" s="62"/>
      <c r="C8" s="15"/>
      <c r="D8" s="15"/>
      <c r="E8" s="15"/>
      <c r="F8" s="15"/>
      <c r="G8" s="15"/>
      <c r="H8" s="15"/>
      <c r="I8" s="15"/>
      <c r="J8" s="15"/>
      <c r="K8" s="14"/>
      <c r="L8" s="68" t="str">
        <f>O1</f>
        <v>ver.140706</v>
      </c>
      <c r="O8" s="20"/>
    </row>
    <row r="9" spans="1:18" ht="27" customHeight="1" x14ac:dyDescent="0.15">
      <c r="A9" s="14"/>
      <c r="B9" s="99" t="s">
        <v>13</v>
      </c>
      <c r="C9" s="99" t="s">
        <v>0</v>
      </c>
      <c r="D9" s="64" t="s">
        <v>1</v>
      </c>
      <c r="E9" s="101" t="s">
        <v>2</v>
      </c>
      <c r="F9" s="101"/>
      <c r="G9" s="101" t="s">
        <v>4</v>
      </c>
      <c r="H9" s="101"/>
      <c r="I9" s="102" t="s">
        <v>11</v>
      </c>
      <c r="J9" s="103"/>
      <c r="K9" s="103"/>
      <c r="L9" s="104"/>
      <c r="M9" s="1"/>
    </row>
    <row r="10" spans="1:18" ht="30" customHeight="1" x14ac:dyDescent="0.15">
      <c r="A10" s="14"/>
      <c r="B10" s="100"/>
      <c r="C10" s="100"/>
      <c r="D10" s="65" t="s">
        <v>3</v>
      </c>
      <c r="E10" s="66" t="s">
        <v>1</v>
      </c>
      <c r="F10" s="66" t="s">
        <v>6</v>
      </c>
      <c r="G10" s="67" t="s">
        <v>41</v>
      </c>
      <c r="H10" s="67" t="s">
        <v>42</v>
      </c>
      <c r="I10" s="65" t="s">
        <v>26</v>
      </c>
      <c r="J10" s="65" t="s">
        <v>19</v>
      </c>
      <c r="K10" s="65" t="s">
        <v>12</v>
      </c>
      <c r="L10" s="65" t="s">
        <v>10</v>
      </c>
      <c r="M10" s="1"/>
    </row>
    <row r="11" spans="1:18" x14ac:dyDescent="0.15">
      <c r="A11" s="14"/>
      <c r="B11" s="69">
        <f>IF(O4="","",IF(O4="末",1,DAY(DATE(O65,O66,O4+1))))</f>
        <v>21</v>
      </c>
      <c r="C11" s="70">
        <f>DATE(O65,O66,B11)</f>
        <v>44490</v>
      </c>
      <c r="D11" s="35"/>
      <c r="E11" s="9">
        <v>0.33333333333333331</v>
      </c>
      <c r="F11" s="36">
        <v>8.3333333333333329E-2</v>
      </c>
      <c r="G11" s="37">
        <v>3.125E-2</v>
      </c>
      <c r="H11" s="37"/>
      <c r="I11" s="79">
        <f t="shared" ref="I11:I41" si="0">IF(P69=0,0,P69)</f>
        <v>0.71875</v>
      </c>
      <c r="J11" s="79">
        <f>IF(I11=0,0,I11-K11)</f>
        <v>0.25</v>
      </c>
      <c r="K11" s="79">
        <f t="shared" ref="K11:K41" si="1">IF(I11=0,0,IF(D11="休出",I11,IF(I11&lt;=$O$6,0,I11-$O$6)))</f>
        <v>0.46875</v>
      </c>
      <c r="L11" s="80">
        <f t="shared" ref="L11:L41" si="2">IF(W69&gt;0,W69,0)</f>
        <v>0.16666666666666663</v>
      </c>
      <c r="M11" s="1"/>
      <c r="N11" s="21"/>
    </row>
    <row r="12" spans="1:18" x14ac:dyDescent="0.15">
      <c r="A12" s="14"/>
      <c r="B12" s="71">
        <f>IF(B11="","",DATE($O$65,$O$66,B11)+1)</f>
        <v>44491</v>
      </c>
      <c r="C12" s="72">
        <f t="shared" ref="C12:C41" si="3">B12</f>
        <v>44491</v>
      </c>
      <c r="D12" s="8" t="s">
        <v>47</v>
      </c>
      <c r="E12" s="9"/>
      <c r="F12" s="36"/>
      <c r="G12" s="37"/>
      <c r="H12" s="37"/>
      <c r="I12" s="74">
        <f t="shared" si="0"/>
        <v>0</v>
      </c>
      <c r="J12" s="74">
        <f t="shared" ref="J12:J41" si="4">IF(I12=0,0,I12-K12)</f>
        <v>0</v>
      </c>
      <c r="K12" s="74">
        <f t="shared" si="1"/>
        <v>0</v>
      </c>
      <c r="L12" s="75">
        <f t="shared" si="2"/>
        <v>0</v>
      </c>
      <c r="M12" s="1"/>
      <c r="N12" s="21"/>
    </row>
    <row r="13" spans="1:18" x14ac:dyDescent="0.15">
      <c r="A13" s="14"/>
      <c r="B13" s="71">
        <f t="shared" ref="B13:B37" si="5">IF(B12="","",IF(DAY(B12)=$O$4,"",B12+1))</f>
        <v>44492</v>
      </c>
      <c r="C13" s="72">
        <f t="shared" si="3"/>
        <v>44492</v>
      </c>
      <c r="D13" s="8"/>
      <c r="E13" s="9"/>
      <c r="F13" s="36"/>
      <c r="G13" s="37"/>
      <c r="H13" s="37"/>
      <c r="I13" s="74">
        <f t="shared" si="0"/>
        <v>0</v>
      </c>
      <c r="J13" s="74">
        <f t="shared" si="4"/>
        <v>0</v>
      </c>
      <c r="K13" s="74">
        <f t="shared" si="1"/>
        <v>0</v>
      </c>
      <c r="L13" s="75">
        <f t="shared" si="2"/>
        <v>0</v>
      </c>
      <c r="M13" s="1"/>
      <c r="N13" s="21"/>
    </row>
    <row r="14" spans="1:18" x14ac:dyDescent="0.15">
      <c r="A14" s="14"/>
      <c r="B14" s="71">
        <f t="shared" si="5"/>
        <v>44493</v>
      </c>
      <c r="C14" s="72">
        <f t="shared" si="3"/>
        <v>44493</v>
      </c>
      <c r="D14" s="8"/>
      <c r="E14" s="9"/>
      <c r="F14" s="36"/>
      <c r="G14" s="37"/>
      <c r="H14" s="37"/>
      <c r="I14" s="74">
        <f t="shared" si="0"/>
        <v>0</v>
      </c>
      <c r="J14" s="74">
        <f t="shared" si="4"/>
        <v>0</v>
      </c>
      <c r="K14" s="74">
        <f t="shared" si="1"/>
        <v>0</v>
      </c>
      <c r="L14" s="75">
        <f t="shared" si="2"/>
        <v>0</v>
      </c>
      <c r="M14" s="1"/>
      <c r="N14" s="21"/>
    </row>
    <row r="15" spans="1:18" x14ac:dyDescent="0.15">
      <c r="A15" s="14"/>
      <c r="B15" s="71">
        <f t="shared" si="5"/>
        <v>44494</v>
      </c>
      <c r="C15" s="72">
        <f t="shared" si="3"/>
        <v>44494</v>
      </c>
      <c r="D15" s="8"/>
      <c r="E15" s="9"/>
      <c r="F15" s="36"/>
      <c r="G15" s="37"/>
      <c r="H15" s="37"/>
      <c r="I15" s="74">
        <f t="shared" si="0"/>
        <v>0</v>
      </c>
      <c r="J15" s="74">
        <f t="shared" si="4"/>
        <v>0</v>
      </c>
      <c r="K15" s="74">
        <f t="shared" si="1"/>
        <v>0</v>
      </c>
      <c r="L15" s="75">
        <f t="shared" si="2"/>
        <v>0</v>
      </c>
      <c r="M15" s="1"/>
      <c r="N15" s="21"/>
      <c r="O15" s="84" t="s">
        <v>57</v>
      </c>
    </row>
    <row r="16" spans="1:18" x14ac:dyDescent="0.15">
      <c r="A16" s="14"/>
      <c r="B16" s="71">
        <f t="shared" si="5"/>
        <v>44495</v>
      </c>
      <c r="C16" s="72">
        <f t="shared" si="3"/>
        <v>44495</v>
      </c>
      <c r="D16" s="8"/>
      <c r="E16" s="9"/>
      <c r="F16" s="36"/>
      <c r="G16" s="37"/>
      <c r="H16" s="37"/>
      <c r="I16" s="74">
        <f t="shared" si="0"/>
        <v>0</v>
      </c>
      <c r="J16" s="74">
        <f t="shared" si="4"/>
        <v>0</v>
      </c>
      <c r="K16" s="74">
        <f t="shared" si="1"/>
        <v>0</v>
      </c>
      <c r="L16" s="75">
        <f t="shared" si="2"/>
        <v>0</v>
      </c>
      <c r="M16" s="1"/>
      <c r="N16" s="21"/>
      <c r="O16" s="85" t="s">
        <v>48</v>
      </c>
    </row>
    <row r="17" spans="1:15" x14ac:dyDescent="0.15">
      <c r="A17" s="14"/>
      <c r="B17" s="71">
        <f t="shared" si="5"/>
        <v>44496</v>
      </c>
      <c r="C17" s="72">
        <f t="shared" si="3"/>
        <v>44496</v>
      </c>
      <c r="D17" s="8"/>
      <c r="E17" s="9"/>
      <c r="F17" s="36"/>
      <c r="G17" s="37"/>
      <c r="H17" s="37"/>
      <c r="I17" s="74">
        <f t="shared" si="0"/>
        <v>0</v>
      </c>
      <c r="J17" s="74">
        <f t="shared" si="4"/>
        <v>0</v>
      </c>
      <c r="K17" s="74">
        <f t="shared" si="1"/>
        <v>0</v>
      </c>
      <c r="L17" s="75">
        <f t="shared" si="2"/>
        <v>0</v>
      </c>
      <c r="M17" s="1"/>
      <c r="N17" s="21"/>
      <c r="O17" s="86" t="s">
        <v>49</v>
      </c>
    </row>
    <row r="18" spans="1:15" x14ac:dyDescent="0.15">
      <c r="A18" s="14"/>
      <c r="B18" s="71">
        <f t="shared" si="5"/>
        <v>44497</v>
      </c>
      <c r="C18" s="72">
        <f t="shared" si="3"/>
        <v>44497</v>
      </c>
      <c r="D18" s="8"/>
      <c r="E18" s="9"/>
      <c r="F18" s="36"/>
      <c r="G18" s="37"/>
      <c r="H18" s="37"/>
      <c r="I18" s="74">
        <f t="shared" si="0"/>
        <v>0</v>
      </c>
      <c r="J18" s="74">
        <f t="shared" si="4"/>
        <v>0</v>
      </c>
      <c r="K18" s="74">
        <f t="shared" si="1"/>
        <v>0</v>
      </c>
      <c r="L18" s="75">
        <f t="shared" si="2"/>
        <v>0</v>
      </c>
      <c r="M18" s="1"/>
      <c r="N18" s="21"/>
      <c r="O18" s="86" t="s">
        <v>50</v>
      </c>
    </row>
    <row r="19" spans="1:15" x14ac:dyDescent="0.15">
      <c r="A19" s="14"/>
      <c r="B19" s="71">
        <f t="shared" si="5"/>
        <v>44498</v>
      </c>
      <c r="C19" s="72">
        <f t="shared" si="3"/>
        <v>44498</v>
      </c>
      <c r="D19" s="8"/>
      <c r="E19" s="9"/>
      <c r="F19" s="36"/>
      <c r="G19" s="37"/>
      <c r="H19" s="37"/>
      <c r="I19" s="74">
        <f t="shared" si="0"/>
        <v>0</v>
      </c>
      <c r="J19" s="74">
        <f t="shared" si="4"/>
        <v>0</v>
      </c>
      <c r="K19" s="74">
        <f t="shared" si="1"/>
        <v>0</v>
      </c>
      <c r="L19" s="75">
        <f t="shared" si="2"/>
        <v>0</v>
      </c>
      <c r="M19" s="1"/>
      <c r="N19" s="21"/>
      <c r="O19" s="86" t="s">
        <v>51</v>
      </c>
    </row>
    <row r="20" spans="1:15" x14ac:dyDescent="0.15">
      <c r="A20" s="14"/>
      <c r="B20" s="71">
        <f t="shared" si="5"/>
        <v>44499</v>
      </c>
      <c r="C20" s="72">
        <f t="shared" si="3"/>
        <v>44499</v>
      </c>
      <c r="D20" s="8"/>
      <c r="E20" s="9"/>
      <c r="F20" s="36"/>
      <c r="G20" s="37"/>
      <c r="H20" s="37"/>
      <c r="I20" s="74">
        <f t="shared" si="0"/>
        <v>0</v>
      </c>
      <c r="J20" s="74">
        <f t="shared" si="4"/>
        <v>0</v>
      </c>
      <c r="K20" s="74">
        <f t="shared" si="1"/>
        <v>0</v>
      </c>
      <c r="L20" s="75">
        <f t="shared" si="2"/>
        <v>0</v>
      </c>
      <c r="M20" s="1"/>
      <c r="N20" s="22"/>
      <c r="O20" s="86" t="s">
        <v>52</v>
      </c>
    </row>
    <row r="21" spans="1:15" x14ac:dyDescent="0.15">
      <c r="A21" s="14"/>
      <c r="B21" s="71">
        <f t="shared" si="5"/>
        <v>44500</v>
      </c>
      <c r="C21" s="72">
        <f t="shared" si="3"/>
        <v>44500</v>
      </c>
      <c r="D21" s="8"/>
      <c r="E21" s="9"/>
      <c r="F21" s="36"/>
      <c r="G21" s="37"/>
      <c r="H21" s="37"/>
      <c r="I21" s="74">
        <f t="shared" si="0"/>
        <v>0</v>
      </c>
      <c r="J21" s="74">
        <f t="shared" si="4"/>
        <v>0</v>
      </c>
      <c r="K21" s="74">
        <f t="shared" si="1"/>
        <v>0</v>
      </c>
      <c r="L21" s="75">
        <f t="shared" si="2"/>
        <v>0</v>
      </c>
      <c r="M21" s="1"/>
      <c r="O21" s="86" t="s">
        <v>53</v>
      </c>
    </row>
    <row r="22" spans="1:15" x14ac:dyDescent="0.15">
      <c r="A22" s="14"/>
      <c r="B22" s="71">
        <f t="shared" si="5"/>
        <v>44501</v>
      </c>
      <c r="C22" s="72">
        <f t="shared" si="3"/>
        <v>44501</v>
      </c>
      <c r="D22" s="8"/>
      <c r="E22" s="9"/>
      <c r="F22" s="36"/>
      <c r="G22" s="37"/>
      <c r="H22" s="37"/>
      <c r="I22" s="74">
        <f t="shared" si="0"/>
        <v>0</v>
      </c>
      <c r="J22" s="74">
        <f t="shared" si="4"/>
        <v>0</v>
      </c>
      <c r="K22" s="74">
        <f t="shared" si="1"/>
        <v>0</v>
      </c>
      <c r="L22" s="75">
        <f t="shared" si="2"/>
        <v>0</v>
      </c>
      <c r="M22" s="1"/>
      <c r="O22" s="87" t="s">
        <v>54</v>
      </c>
    </row>
    <row r="23" spans="1:15" x14ac:dyDescent="0.15">
      <c r="A23" s="14"/>
      <c r="B23" s="71">
        <f t="shared" si="5"/>
        <v>44502</v>
      </c>
      <c r="C23" s="72">
        <f t="shared" si="3"/>
        <v>44502</v>
      </c>
      <c r="D23" s="8"/>
      <c r="E23" s="9"/>
      <c r="F23" s="36"/>
      <c r="G23" s="37"/>
      <c r="H23" s="37"/>
      <c r="I23" s="74">
        <f t="shared" si="0"/>
        <v>0</v>
      </c>
      <c r="J23" s="74">
        <f t="shared" si="4"/>
        <v>0</v>
      </c>
      <c r="K23" s="74">
        <f t="shared" si="1"/>
        <v>0</v>
      </c>
      <c r="L23" s="75">
        <f t="shared" si="2"/>
        <v>0</v>
      </c>
      <c r="M23" s="1"/>
      <c r="O23" s="87" t="s">
        <v>55</v>
      </c>
    </row>
    <row r="24" spans="1:15" x14ac:dyDescent="0.15">
      <c r="A24" s="14"/>
      <c r="B24" s="71">
        <f t="shared" si="5"/>
        <v>44503</v>
      </c>
      <c r="C24" s="72">
        <f t="shared" si="3"/>
        <v>44503</v>
      </c>
      <c r="D24" s="8"/>
      <c r="E24" s="9"/>
      <c r="F24" s="36"/>
      <c r="G24" s="37"/>
      <c r="H24" s="37"/>
      <c r="I24" s="74">
        <f t="shared" si="0"/>
        <v>0</v>
      </c>
      <c r="J24" s="74">
        <f t="shared" si="4"/>
        <v>0</v>
      </c>
      <c r="K24" s="74">
        <f t="shared" si="1"/>
        <v>0</v>
      </c>
      <c r="L24" s="75">
        <f t="shared" si="2"/>
        <v>0</v>
      </c>
      <c r="M24" s="1"/>
      <c r="O24" s="88"/>
    </row>
    <row r="25" spans="1:15" x14ac:dyDescent="0.15">
      <c r="A25" s="14"/>
      <c r="B25" s="71">
        <f t="shared" si="5"/>
        <v>44504</v>
      </c>
      <c r="C25" s="72">
        <f t="shared" si="3"/>
        <v>44504</v>
      </c>
      <c r="D25" s="8"/>
      <c r="E25" s="9"/>
      <c r="F25" s="36"/>
      <c r="G25" s="37"/>
      <c r="H25" s="37"/>
      <c r="I25" s="74">
        <f t="shared" si="0"/>
        <v>0</v>
      </c>
      <c r="J25" s="74">
        <f t="shared" si="4"/>
        <v>0</v>
      </c>
      <c r="K25" s="74">
        <f t="shared" si="1"/>
        <v>0</v>
      </c>
      <c r="L25" s="75">
        <f t="shared" si="2"/>
        <v>0</v>
      </c>
      <c r="M25" s="1"/>
    </row>
    <row r="26" spans="1:15" x14ac:dyDescent="0.15">
      <c r="A26" s="14"/>
      <c r="B26" s="71">
        <f t="shared" si="5"/>
        <v>44505</v>
      </c>
      <c r="C26" s="72">
        <f t="shared" si="3"/>
        <v>44505</v>
      </c>
      <c r="D26" s="8"/>
      <c r="E26" s="9"/>
      <c r="F26" s="36"/>
      <c r="G26" s="37"/>
      <c r="H26" s="37"/>
      <c r="I26" s="74">
        <f t="shared" si="0"/>
        <v>0</v>
      </c>
      <c r="J26" s="74">
        <f t="shared" si="4"/>
        <v>0</v>
      </c>
      <c r="K26" s="74">
        <f t="shared" si="1"/>
        <v>0</v>
      </c>
      <c r="L26" s="75">
        <f t="shared" si="2"/>
        <v>0</v>
      </c>
      <c r="M26" s="1"/>
    </row>
    <row r="27" spans="1:15" x14ac:dyDescent="0.15">
      <c r="A27" s="14"/>
      <c r="B27" s="71">
        <f t="shared" si="5"/>
        <v>44506</v>
      </c>
      <c r="C27" s="72">
        <f t="shared" si="3"/>
        <v>44506</v>
      </c>
      <c r="D27" s="8"/>
      <c r="E27" s="9"/>
      <c r="F27" s="36"/>
      <c r="G27" s="37"/>
      <c r="H27" s="37"/>
      <c r="I27" s="74">
        <f t="shared" si="0"/>
        <v>0</v>
      </c>
      <c r="J27" s="74">
        <f t="shared" si="4"/>
        <v>0</v>
      </c>
      <c r="K27" s="74">
        <f t="shared" si="1"/>
        <v>0</v>
      </c>
      <c r="L27" s="75">
        <f t="shared" si="2"/>
        <v>0</v>
      </c>
      <c r="M27" s="1"/>
    </row>
    <row r="28" spans="1:15" x14ac:dyDescent="0.15">
      <c r="A28" s="14"/>
      <c r="B28" s="71">
        <f t="shared" si="5"/>
        <v>44507</v>
      </c>
      <c r="C28" s="72">
        <f t="shared" si="3"/>
        <v>44507</v>
      </c>
      <c r="D28" s="8"/>
      <c r="E28" s="9"/>
      <c r="F28" s="36"/>
      <c r="G28" s="37"/>
      <c r="H28" s="37"/>
      <c r="I28" s="74">
        <f t="shared" si="0"/>
        <v>0</v>
      </c>
      <c r="J28" s="74">
        <f t="shared" si="4"/>
        <v>0</v>
      </c>
      <c r="K28" s="74">
        <f t="shared" si="1"/>
        <v>0</v>
      </c>
      <c r="L28" s="75">
        <f t="shared" si="2"/>
        <v>0</v>
      </c>
      <c r="M28" s="1"/>
    </row>
    <row r="29" spans="1:15" x14ac:dyDescent="0.15">
      <c r="A29" s="14"/>
      <c r="B29" s="71">
        <f t="shared" si="5"/>
        <v>44508</v>
      </c>
      <c r="C29" s="72">
        <f t="shared" si="3"/>
        <v>44508</v>
      </c>
      <c r="D29" s="8"/>
      <c r="E29" s="9"/>
      <c r="F29" s="36"/>
      <c r="G29" s="37"/>
      <c r="H29" s="37"/>
      <c r="I29" s="74">
        <f t="shared" si="0"/>
        <v>0</v>
      </c>
      <c r="J29" s="74">
        <f t="shared" si="4"/>
        <v>0</v>
      </c>
      <c r="K29" s="74">
        <f t="shared" si="1"/>
        <v>0</v>
      </c>
      <c r="L29" s="75">
        <f t="shared" si="2"/>
        <v>0</v>
      </c>
      <c r="M29" s="1"/>
    </row>
    <row r="30" spans="1:15" x14ac:dyDescent="0.15">
      <c r="A30" s="14"/>
      <c r="B30" s="71">
        <f t="shared" si="5"/>
        <v>44509</v>
      </c>
      <c r="C30" s="72">
        <f t="shared" si="3"/>
        <v>44509</v>
      </c>
      <c r="D30" s="8"/>
      <c r="E30" s="9"/>
      <c r="F30" s="36"/>
      <c r="G30" s="37"/>
      <c r="H30" s="37"/>
      <c r="I30" s="74">
        <f t="shared" si="0"/>
        <v>0</v>
      </c>
      <c r="J30" s="74">
        <f t="shared" si="4"/>
        <v>0</v>
      </c>
      <c r="K30" s="74">
        <f t="shared" si="1"/>
        <v>0</v>
      </c>
      <c r="L30" s="75">
        <f t="shared" si="2"/>
        <v>0</v>
      </c>
      <c r="M30" s="1"/>
    </row>
    <row r="31" spans="1:15" x14ac:dyDescent="0.15">
      <c r="A31" s="14"/>
      <c r="B31" s="71">
        <f t="shared" si="5"/>
        <v>44510</v>
      </c>
      <c r="C31" s="72">
        <f t="shared" si="3"/>
        <v>44510</v>
      </c>
      <c r="D31" s="8"/>
      <c r="E31" s="9"/>
      <c r="F31" s="36"/>
      <c r="G31" s="37"/>
      <c r="H31" s="37"/>
      <c r="I31" s="74">
        <f t="shared" si="0"/>
        <v>0</v>
      </c>
      <c r="J31" s="74">
        <f t="shared" si="4"/>
        <v>0</v>
      </c>
      <c r="K31" s="74">
        <f t="shared" si="1"/>
        <v>0</v>
      </c>
      <c r="L31" s="75">
        <f t="shared" si="2"/>
        <v>0</v>
      </c>
      <c r="M31" s="1"/>
    </row>
    <row r="32" spans="1:15" x14ac:dyDescent="0.15">
      <c r="A32" s="14"/>
      <c r="B32" s="71">
        <f t="shared" si="5"/>
        <v>44511</v>
      </c>
      <c r="C32" s="72">
        <f t="shared" si="3"/>
        <v>44511</v>
      </c>
      <c r="D32" s="8"/>
      <c r="E32" s="9"/>
      <c r="F32" s="36"/>
      <c r="G32" s="37"/>
      <c r="H32" s="37"/>
      <c r="I32" s="74">
        <f t="shared" si="0"/>
        <v>0</v>
      </c>
      <c r="J32" s="74">
        <f t="shared" si="4"/>
        <v>0</v>
      </c>
      <c r="K32" s="74">
        <f t="shared" si="1"/>
        <v>0</v>
      </c>
      <c r="L32" s="75">
        <f t="shared" si="2"/>
        <v>0</v>
      </c>
      <c r="M32" s="1"/>
    </row>
    <row r="33" spans="1:13" x14ac:dyDescent="0.15">
      <c r="A33" s="14"/>
      <c r="B33" s="71">
        <f t="shared" si="5"/>
        <v>44512</v>
      </c>
      <c r="C33" s="72">
        <f t="shared" si="3"/>
        <v>44512</v>
      </c>
      <c r="D33" s="8"/>
      <c r="E33" s="9"/>
      <c r="F33" s="36"/>
      <c r="G33" s="37"/>
      <c r="H33" s="37"/>
      <c r="I33" s="74">
        <f t="shared" si="0"/>
        <v>0</v>
      </c>
      <c r="J33" s="74">
        <f t="shared" si="4"/>
        <v>0</v>
      </c>
      <c r="K33" s="74">
        <f t="shared" si="1"/>
        <v>0</v>
      </c>
      <c r="L33" s="75">
        <f t="shared" si="2"/>
        <v>0</v>
      </c>
      <c r="M33" s="1"/>
    </row>
    <row r="34" spans="1:13" x14ac:dyDescent="0.15">
      <c r="A34" s="14"/>
      <c r="B34" s="71">
        <f t="shared" si="5"/>
        <v>44513</v>
      </c>
      <c r="C34" s="72">
        <f t="shared" si="3"/>
        <v>44513</v>
      </c>
      <c r="D34" s="8"/>
      <c r="E34" s="9"/>
      <c r="F34" s="36"/>
      <c r="G34" s="37"/>
      <c r="H34" s="37"/>
      <c r="I34" s="74">
        <f t="shared" si="0"/>
        <v>0</v>
      </c>
      <c r="J34" s="74">
        <f t="shared" si="4"/>
        <v>0</v>
      </c>
      <c r="K34" s="74">
        <f t="shared" si="1"/>
        <v>0</v>
      </c>
      <c r="L34" s="75">
        <f t="shared" si="2"/>
        <v>0</v>
      </c>
      <c r="M34" s="1"/>
    </row>
    <row r="35" spans="1:13" x14ac:dyDescent="0.15">
      <c r="A35" s="14"/>
      <c r="B35" s="71">
        <f t="shared" si="5"/>
        <v>44514</v>
      </c>
      <c r="C35" s="72">
        <f t="shared" si="3"/>
        <v>44514</v>
      </c>
      <c r="D35" s="8"/>
      <c r="E35" s="9"/>
      <c r="F35" s="36"/>
      <c r="G35" s="37"/>
      <c r="H35" s="10"/>
      <c r="I35" s="74">
        <f t="shared" si="0"/>
        <v>0</v>
      </c>
      <c r="J35" s="74">
        <f t="shared" si="4"/>
        <v>0</v>
      </c>
      <c r="K35" s="74">
        <f t="shared" si="1"/>
        <v>0</v>
      </c>
      <c r="L35" s="75">
        <f t="shared" si="2"/>
        <v>0</v>
      </c>
      <c r="M35" s="1"/>
    </row>
    <row r="36" spans="1:13" x14ac:dyDescent="0.15">
      <c r="A36" s="14"/>
      <c r="B36" s="71">
        <f t="shared" si="5"/>
        <v>44515</v>
      </c>
      <c r="C36" s="72">
        <f t="shared" si="3"/>
        <v>44515</v>
      </c>
      <c r="D36" s="8"/>
      <c r="E36" s="9"/>
      <c r="F36" s="36"/>
      <c r="G36" s="37"/>
      <c r="H36" s="10"/>
      <c r="I36" s="74">
        <f t="shared" si="0"/>
        <v>0</v>
      </c>
      <c r="J36" s="74">
        <f t="shared" si="4"/>
        <v>0</v>
      </c>
      <c r="K36" s="74">
        <f t="shared" si="1"/>
        <v>0</v>
      </c>
      <c r="L36" s="75">
        <f t="shared" si="2"/>
        <v>0</v>
      </c>
      <c r="M36" s="1"/>
    </row>
    <row r="37" spans="1:13" x14ac:dyDescent="0.15">
      <c r="A37" s="14"/>
      <c r="B37" s="71">
        <f t="shared" si="5"/>
        <v>44516</v>
      </c>
      <c r="C37" s="72">
        <f t="shared" si="3"/>
        <v>44516</v>
      </c>
      <c r="D37" s="8"/>
      <c r="E37" s="9"/>
      <c r="F37" s="36"/>
      <c r="G37" s="37"/>
      <c r="H37" s="10"/>
      <c r="I37" s="74">
        <f t="shared" si="0"/>
        <v>0</v>
      </c>
      <c r="J37" s="74">
        <f t="shared" si="4"/>
        <v>0</v>
      </c>
      <c r="K37" s="74">
        <f t="shared" si="1"/>
        <v>0</v>
      </c>
      <c r="L37" s="75">
        <f t="shared" si="2"/>
        <v>0</v>
      </c>
      <c r="M37" s="1"/>
    </row>
    <row r="38" spans="1:13" x14ac:dyDescent="0.15">
      <c r="A38" s="14"/>
      <c r="B38" s="71">
        <f>IF(B37="","",IF(DAY(B37)=$O$4,"",B37+1))</f>
        <v>44517</v>
      </c>
      <c r="C38" s="72">
        <f t="shared" si="3"/>
        <v>44517</v>
      </c>
      <c r="D38" s="8"/>
      <c r="E38" s="9"/>
      <c r="F38" s="36"/>
      <c r="G38" s="37"/>
      <c r="H38" s="10"/>
      <c r="I38" s="74">
        <f t="shared" si="0"/>
        <v>0</v>
      </c>
      <c r="J38" s="74">
        <f t="shared" si="4"/>
        <v>0</v>
      </c>
      <c r="K38" s="74">
        <f t="shared" si="1"/>
        <v>0</v>
      </c>
      <c r="L38" s="75">
        <f t="shared" si="2"/>
        <v>0</v>
      </c>
      <c r="M38" s="1"/>
    </row>
    <row r="39" spans="1:13" x14ac:dyDescent="0.15">
      <c r="A39" s="14"/>
      <c r="B39" s="71">
        <f>IF(B38="","",IF(DAY(B38)=$O$4,"",IF(AND(DAY(B38)&gt;DAY(B38+1),$O$4&gt;3),"",B38+1)))</f>
        <v>44518</v>
      </c>
      <c r="C39" s="72">
        <f t="shared" si="3"/>
        <v>44518</v>
      </c>
      <c r="D39" s="8"/>
      <c r="E39" s="9"/>
      <c r="F39" s="36"/>
      <c r="G39" s="37"/>
      <c r="H39" s="10"/>
      <c r="I39" s="74">
        <f t="shared" si="0"/>
        <v>0</v>
      </c>
      <c r="J39" s="74">
        <f t="shared" si="4"/>
        <v>0</v>
      </c>
      <c r="K39" s="74">
        <f t="shared" si="1"/>
        <v>0</v>
      </c>
      <c r="L39" s="75">
        <f t="shared" si="2"/>
        <v>0</v>
      </c>
      <c r="M39" s="1"/>
    </row>
    <row r="40" spans="1:13" x14ac:dyDescent="0.15">
      <c r="A40" s="14"/>
      <c r="B40" s="71">
        <f>IF(B39="","",IF(DAY(B39)=$O$4,"",IF(AND(DAY(B39)&gt;DAY(B39+1),$O$4&gt;3),"",B39+1)))</f>
        <v>44519</v>
      </c>
      <c r="C40" s="72">
        <f t="shared" si="3"/>
        <v>44519</v>
      </c>
      <c r="D40" s="8"/>
      <c r="E40" s="9"/>
      <c r="F40" s="36"/>
      <c r="G40" s="37"/>
      <c r="H40" s="10"/>
      <c r="I40" s="74">
        <f t="shared" si="0"/>
        <v>0</v>
      </c>
      <c r="J40" s="74">
        <f t="shared" si="4"/>
        <v>0</v>
      </c>
      <c r="K40" s="74">
        <f t="shared" si="1"/>
        <v>0</v>
      </c>
      <c r="L40" s="75">
        <f t="shared" si="2"/>
        <v>0</v>
      </c>
      <c r="M40" s="1"/>
    </row>
    <row r="41" spans="1:13" x14ac:dyDescent="0.15">
      <c r="A41" s="14"/>
      <c r="B41" s="71">
        <f>IF(B40="","",IF(DAY(B40)=$O$4,"",IF(AND(DAY(B40)&gt;DAY(B40+1),$O$4&gt;3),"",B40+1)))</f>
        <v>44520</v>
      </c>
      <c r="C41" s="73">
        <f t="shared" si="3"/>
        <v>44520</v>
      </c>
      <c r="D41" s="8"/>
      <c r="E41" s="9"/>
      <c r="F41" s="36"/>
      <c r="G41" s="37"/>
      <c r="H41" s="11"/>
      <c r="I41" s="76">
        <f t="shared" si="0"/>
        <v>0</v>
      </c>
      <c r="J41" s="76">
        <f t="shared" si="4"/>
        <v>0</v>
      </c>
      <c r="K41" s="76">
        <f t="shared" si="1"/>
        <v>0</v>
      </c>
      <c r="L41" s="77">
        <f t="shared" si="2"/>
        <v>0</v>
      </c>
      <c r="M41" s="1"/>
    </row>
    <row r="42" spans="1:13" x14ac:dyDescent="0.15">
      <c r="A42" s="14"/>
      <c r="B42" s="41"/>
      <c r="C42" s="42"/>
      <c r="D42" s="42"/>
      <c r="E42" s="42"/>
      <c r="F42" s="43" t="s">
        <v>5</v>
      </c>
      <c r="G42" s="44"/>
      <c r="H42" s="45"/>
      <c r="I42" s="78">
        <f>SUM(I11:I41)</f>
        <v>0.71875</v>
      </c>
      <c r="J42" s="78">
        <f>SUM(J11:J41)</f>
        <v>0.25</v>
      </c>
      <c r="K42" s="78">
        <f>SUM(K11:K41)</f>
        <v>0.46875</v>
      </c>
      <c r="L42" s="78">
        <f>SUM(L11:L41)</f>
        <v>0.16666666666666663</v>
      </c>
      <c r="M42" s="52"/>
    </row>
    <row r="43" spans="1:13" x14ac:dyDescent="0.15">
      <c r="A43" s="14"/>
      <c r="B43" s="53"/>
      <c r="C43" s="53"/>
      <c r="D43" s="53"/>
      <c r="E43" s="53"/>
      <c r="F43" s="54"/>
      <c r="G43" s="55"/>
      <c r="H43" s="55"/>
      <c r="I43" s="55"/>
      <c r="J43" s="55"/>
      <c r="K43" s="55"/>
      <c r="L43" s="60"/>
      <c r="M43" s="56"/>
    </row>
    <row r="44" spans="1:13" x14ac:dyDescent="0.15">
      <c r="A44" s="14"/>
      <c r="B44" s="53"/>
      <c r="C44" s="53"/>
      <c r="D44" s="53"/>
      <c r="E44" s="53"/>
      <c r="F44" s="54"/>
      <c r="G44" s="55"/>
      <c r="H44" s="55"/>
      <c r="I44" s="55"/>
      <c r="J44" s="55"/>
      <c r="K44" s="55"/>
      <c r="L44" s="55"/>
      <c r="M44" s="56"/>
    </row>
    <row r="45" spans="1:13" ht="13.5" customHeight="1" x14ac:dyDescent="0.15">
      <c r="A45" s="14"/>
      <c r="B45" s="53"/>
      <c r="C45" s="53"/>
      <c r="D45" s="53"/>
      <c r="E45" s="53"/>
      <c r="F45" s="54"/>
      <c r="G45" s="55"/>
      <c r="H45" s="89" t="s">
        <v>35</v>
      </c>
      <c r="I45" s="92"/>
      <c r="J45" s="46" t="s">
        <v>30</v>
      </c>
      <c r="K45" s="46" t="s">
        <v>43</v>
      </c>
      <c r="L45" s="46" t="s">
        <v>31</v>
      </c>
      <c r="M45" s="56"/>
    </row>
    <row r="46" spans="1:13" x14ac:dyDescent="0.15">
      <c r="A46" s="14"/>
      <c r="B46" s="53"/>
      <c r="C46" s="53"/>
      <c r="D46" s="53"/>
      <c r="E46" s="53"/>
      <c r="F46" s="54"/>
      <c r="G46" s="55"/>
      <c r="H46" s="90"/>
      <c r="I46" s="93"/>
      <c r="J46" s="3">
        <v>1</v>
      </c>
      <c r="K46" s="4">
        <v>1.25</v>
      </c>
      <c r="L46" s="4">
        <v>0.25</v>
      </c>
      <c r="M46" s="56"/>
    </row>
    <row r="47" spans="1:13" x14ac:dyDescent="0.15">
      <c r="A47" s="14"/>
      <c r="B47" s="53"/>
      <c r="C47" s="53"/>
      <c r="D47" s="53"/>
      <c r="E47" s="53"/>
      <c r="F47" s="54"/>
      <c r="G47" s="55"/>
      <c r="H47" s="90"/>
      <c r="I47" s="47" t="s">
        <v>32</v>
      </c>
      <c r="J47" s="2">
        <v>1800</v>
      </c>
      <c r="K47" s="48">
        <f>ROUND($J47*K46,0)</f>
        <v>2250</v>
      </c>
      <c r="L47" s="48">
        <f>ROUND($J47*L46,0)</f>
        <v>450</v>
      </c>
      <c r="M47" s="56"/>
    </row>
    <row r="48" spans="1:13" x14ac:dyDescent="0.15">
      <c r="A48" s="14"/>
      <c r="B48" s="14"/>
      <c r="C48" s="14"/>
      <c r="D48" s="14"/>
      <c r="E48" s="14"/>
      <c r="F48" s="14"/>
      <c r="G48" s="14"/>
      <c r="H48" s="90"/>
      <c r="I48" s="49" t="s">
        <v>33</v>
      </c>
      <c r="J48" s="50">
        <f>J47*J42*24</f>
        <v>10800</v>
      </c>
      <c r="K48" s="50">
        <f>K47*K42*24</f>
        <v>25312.5</v>
      </c>
      <c r="L48" s="50">
        <f>L47*L42*24</f>
        <v>1799.9999999999995</v>
      </c>
      <c r="M48" s="14"/>
    </row>
    <row r="49" spans="1:21" ht="18.75" x14ac:dyDescent="0.2">
      <c r="A49" s="14"/>
      <c r="B49" s="14"/>
      <c r="C49" s="14"/>
      <c r="D49" s="14"/>
      <c r="E49" s="14"/>
      <c r="F49" s="14"/>
      <c r="G49" s="14"/>
      <c r="H49" s="91"/>
      <c r="I49" s="51" t="s">
        <v>34</v>
      </c>
      <c r="J49" s="94">
        <f>SUM(J48:L48)</f>
        <v>37912.5</v>
      </c>
      <c r="K49" s="94"/>
      <c r="L49" s="94"/>
      <c r="M49" s="14"/>
    </row>
    <row r="50" spans="1:21" x14ac:dyDescent="0.1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</row>
    <row r="51" spans="1:21" x14ac:dyDescent="0.15">
      <c r="A51" s="14"/>
      <c r="B51" s="14"/>
      <c r="C51" s="14"/>
      <c r="D51" s="14"/>
      <c r="E51" s="14"/>
      <c r="F51" s="14"/>
      <c r="G51" s="14"/>
      <c r="H51" s="14"/>
      <c r="I51" s="57"/>
      <c r="J51" s="57"/>
      <c r="K51" s="57"/>
      <c r="L51" s="57"/>
      <c r="M51" s="14"/>
    </row>
    <row r="52" spans="1:21" ht="24" x14ac:dyDescent="0.15">
      <c r="A52" s="14"/>
      <c r="B52" s="14"/>
      <c r="C52" s="14"/>
      <c r="D52" s="14"/>
      <c r="E52" s="14"/>
      <c r="F52" s="14"/>
      <c r="G52" s="14"/>
      <c r="H52" s="97" t="s">
        <v>38</v>
      </c>
      <c r="I52" s="92"/>
      <c r="J52" s="46" t="s">
        <v>36</v>
      </c>
      <c r="K52" s="46" t="s">
        <v>43</v>
      </c>
      <c r="L52" s="46" t="s">
        <v>37</v>
      </c>
      <c r="M52" s="14"/>
    </row>
    <row r="53" spans="1:21" ht="14.25" customHeight="1" x14ac:dyDescent="0.15">
      <c r="A53" s="14"/>
      <c r="B53" s="14"/>
      <c r="C53" s="14"/>
      <c r="D53" s="14"/>
      <c r="E53" s="14"/>
      <c r="F53" s="14"/>
      <c r="G53" s="14"/>
      <c r="H53" s="97"/>
      <c r="I53" s="93"/>
      <c r="J53" s="5">
        <v>1</v>
      </c>
      <c r="K53" s="6">
        <v>1.25</v>
      </c>
      <c r="L53" s="6">
        <v>0.25</v>
      </c>
      <c r="M53" s="14"/>
    </row>
    <row r="54" spans="1:21" x14ac:dyDescent="0.15">
      <c r="A54" s="14"/>
      <c r="B54" s="14"/>
      <c r="C54" s="14"/>
      <c r="D54" s="14"/>
      <c r="E54" s="14"/>
      <c r="F54" s="14"/>
      <c r="G54" s="14"/>
      <c r="H54" s="97"/>
      <c r="I54" s="47" t="s">
        <v>32</v>
      </c>
      <c r="J54" s="7">
        <v>1250</v>
      </c>
      <c r="K54" s="48">
        <f>ROUND($J54*K53,0)</f>
        <v>1563</v>
      </c>
      <c r="L54" s="48">
        <f>ROUND($J54*L53,0)</f>
        <v>313</v>
      </c>
      <c r="M54" s="14"/>
    </row>
    <row r="55" spans="1:21" x14ac:dyDescent="0.15">
      <c r="A55" s="14"/>
      <c r="B55" s="14"/>
      <c r="C55" s="14"/>
      <c r="D55" s="14"/>
      <c r="E55" s="14"/>
      <c r="F55" s="14"/>
      <c r="G55" s="14"/>
      <c r="H55" s="97"/>
      <c r="I55" s="49" t="s">
        <v>33</v>
      </c>
      <c r="J55" s="50">
        <f>J54*J42*24</f>
        <v>7500</v>
      </c>
      <c r="K55" s="50">
        <f>K54*K42*24</f>
        <v>17583.75</v>
      </c>
      <c r="L55" s="50">
        <f>L54*L42*24</f>
        <v>1251.9999999999998</v>
      </c>
      <c r="M55" s="14"/>
    </row>
    <row r="56" spans="1:21" ht="18.75" x14ac:dyDescent="0.2">
      <c r="A56" s="14"/>
      <c r="B56" s="14"/>
      <c r="C56" s="14"/>
      <c r="D56" s="14"/>
      <c r="E56" s="14"/>
      <c r="F56" s="58"/>
      <c r="G56" s="14"/>
      <c r="H56" s="97"/>
      <c r="I56" s="51" t="s">
        <v>34</v>
      </c>
      <c r="J56" s="94">
        <f>SUM(J55:L55)</f>
        <v>26335.75</v>
      </c>
      <c r="K56" s="94"/>
      <c r="L56" s="94"/>
      <c r="M56" s="14"/>
    </row>
    <row r="57" spans="1:21" x14ac:dyDescent="0.1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</row>
    <row r="58" spans="1:21" x14ac:dyDescent="0.15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</row>
    <row r="59" spans="1:21" x14ac:dyDescent="0.1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</row>
    <row r="60" spans="1:21" x14ac:dyDescent="0.15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</row>
    <row r="61" spans="1:21" x14ac:dyDescent="0.15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</row>
    <row r="62" spans="1:21" hidden="1" x14ac:dyDescent="0.15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</row>
    <row r="63" spans="1:21" hidden="1" x14ac:dyDescent="0.15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O63" s="17" t="s">
        <v>46</v>
      </c>
      <c r="R63" s="81" t="str">
        <f>S63&amp;"_"&amp;D6</f>
        <v>2111_入力してください</v>
      </c>
      <c r="S63" s="17" t="str">
        <f>TEXT(T63,"yymm")</f>
        <v>2111</v>
      </c>
      <c r="T63" s="83">
        <f>DATE(B2,E2,1)</f>
        <v>44501</v>
      </c>
      <c r="U63" s="82"/>
    </row>
    <row r="64" spans="1:21" hidden="1" x14ac:dyDescent="0.1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</row>
    <row r="65" spans="1:24" hidden="1" x14ac:dyDescent="0.1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O65" s="23">
        <f>IF(AND(O66=12,E2=1),B2-1,B2)</f>
        <v>2021</v>
      </c>
      <c r="P65" s="17" t="s">
        <v>14</v>
      </c>
      <c r="S65" s="95" t="s">
        <v>27</v>
      </c>
      <c r="T65" s="96"/>
      <c r="U65" s="96"/>
    </row>
    <row r="66" spans="1:24" ht="14.25" hidden="1" x14ac:dyDescent="0.15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O66" s="24">
        <f>IF(OR(O2=1,O4="末"),E2,IF(E2=1,12,E2-1))</f>
        <v>10</v>
      </c>
      <c r="P66" s="17" t="s">
        <v>15</v>
      </c>
      <c r="S66" s="95" t="s">
        <v>28</v>
      </c>
      <c r="T66" s="96"/>
      <c r="U66" s="96"/>
    </row>
    <row r="67" spans="1:24" hidden="1" x14ac:dyDescent="0.15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</row>
    <row r="68" spans="1:24" ht="60" hidden="1" x14ac:dyDescent="0.15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P68" s="38" t="s">
        <v>25</v>
      </c>
      <c r="Q68" s="30" t="s">
        <v>20</v>
      </c>
      <c r="R68" s="31" t="s">
        <v>24</v>
      </c>
      <c r="S68" s="31" t="s">
        <v>21</v>
      </c>
      <c r="T68" s="31" t="s">
        <v>29</v>
      </c>
      <c r="U68" s="32" t="s">
        <v>22</v>
      </c>
      <c r="V68" s="32" t="s">
        <v>23</v>
      </c>
      <c r="W68" s="32" t="s">
        <v>39</v>
      </c>
      <c r="X68" s="32" t="s">
        <v>40</v>
      </c>
    </row>
    <row r="69" spans="1:24" hidden="1" x14ac:dyDescent="0.15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P69" s="25">
        <f t="shared" ref="P69:P99" si="6">IF(Q69=0,0,Q69-G11-H11)</f>
        <v>0.71875</v>
      </c>
      <c r="Q69" s="25">
        <f>IF(OR(E11="",F11=""),0,R69-E11)</f>
        <v>0.75</v>
      </c>
      <c r="R69" s="25">
        <f>IF(OR(E11="",F11=""),0,IF(F11&lt;E11,F11+1,F11))</f>
        <v>1.0833333333333333</v>
      </c>
      <c r="S69" s="25">
        <f>IF(AND(E11&lt;1,R69&gt;=(29/24)),7/24,IF(AND(R69&gt;(22/24),R69&lt;=(29/24)),R69-(22/24),0))</f>
        <v>0.16666666666666663</v>
      </c>
      <c r="T69" s="25">
        <f>IF(E11&lt;(22/24),0,E11-(22/24))</f>
        <v>0</v>
      </c>
      <c r="U69" s="26">
        <f>IF(OR(F11="",E11&gt;=(5/24)),0,IF(R69&gt;=(5/24),(5/24)-E11,R69-E11))</f>
        <v>0</v>
      </c>
      <c r="V69" s="26">
        <f t="shared" ref="V69:V99" si="7">S69+U69-H11-T69</f>
        <v>0.16666666666666663</v>
      </c>
      <c r="W69" s="29">
        <f t="shared" ref="W69:W78" si="8">IF(OR((V69-P69)&gt;0.0001,V69&lt;0),"エラー",V69)</f>
        <v>0.16666666666666663</v>
      </c>
      <c r="X69" s="29">
        <f t="shared" ref="X69:X99" si="9">Q69-H11-V69</f>
        <v>0.58333333333333337</v>
      </c>
    </row>
    <row r="70" spans="1:24" hidden="1" x14ac:dyDescent="0.15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P70" s="25">
        <f t="shared" ref="P70" si="10">IF(Q70=0,0,Q70-G12-H12)</f>
        <v>0</v>
      </c>
      <c r="Q70" s="25">
        <f>IF(OR(E12="",F12=""),0,R70-E12)</f>
        <v>0</v>
      </c>
      <c r="R70" s="25">
        <f>IF(OR(E12="",F12=""),0,IF(F12&lt;E12,F12+1,F12))</f>
        <v>0</v>
      </c>
      <c r="S70" s="25">
        <f>IF(AND(E12&lt;1,R70&gt;=(29/24)),7/24,IF(AND(R70&gt;(22/24),R70&lt;=(29/24)),R70-(22/24),0))</f>
        <v>0</v>
      </c>
      <c r="T70" s="25">
        <f>IF(E12&lt;(22/24),0,E12-(22/24))</f>
        <v>0</v>
      </c>
      <c r="U70" s="26">
        <f>IF(OR(F12="",E12&gt;=(5/24)),0,IF(R70&gt;=(5/24),(5/24)-E12,R70-E12))</f>
        <v>0</v>
      </c>
      <c r="V70" s="26">
        <f t="shared" ref="V70" si="11">S70+U70-H12-T70</f>
        <v>0</v>
      </c>
      <c r="W70" s="29">
        <f t="shared" ref="W70" si="12">IF(OR((V70-P70)&gt;0.0001,V70&lt;0),"エラー",V70)</f>
        <v>0</v>
      </c>
      <c r="X70" s="29">
        <f t="shared" ref="X70" si="13">Q70-H12-V70</f>
        <v>0</v>
      </c>
    </row>
    <row r="71" spans="1:24" hidden="1" x14ac:dyDescent="0.15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P71" s="25">
        <f t="shared" si="6"/>
        <v>0</v>
      </c>
      <c r="Q71" s="25">
        <f t="shared" ref="Q71:Q99" si="14">IF(OR(E13="",F13=""),0,R71-E13)</f>
        <v>0</v>
      </c>
      <c r="R71" s="25">
        <f t="shared" ref="R71:R99" si="15">IF(OR(E13="",F13=""),0,IF(F13&lt;E13,F13+1,F13))</f>
        <v>0</v>
      </c>
      <c r="S71" s="25">
        <f t="shared" ref="S71:S99" si="16">IF(AND(E13&lt;1,R71&gt;=(29/24)),7/24,IF(AND(R71&gt;(22/24),R71&lt;=(29/24)),R71-(22/24),0))</f>
        <v>0</v>
      </c>
      <c r="T71" s="25">
        <f t="shared" ref="T71:T99" si="17">IF(E13&lt;(22/24),0,E13-(22/24))</f>
        <v>0</v>
      </c>
      <c r="U71" s="26">
        <f t="shared" ref="U71:U99" si="18">IF(OR(F13="",E13&gt;=(5/24)),0,IF(R71&gt;=(5/24),(5/24)-E13,R71-E13))</f>
        <v>0</v>
      </c>
      <c r="V71" s="26">
        <f t="shared" si="7"/>
        <v>0</v>
      </c>
      <c r="W71" s="29">
        <f t="shared" si="8"/>
        <v>0</v>
      </c>
      <c r="X71" s="29">
        <f t="shared" si="9"/>
        <v>0</v>
      </c>
    </row>
    <row r="72" spans="1:24" hidden="1" x14ac:dyDescent="0.15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P72" s="25">
        <f t="shared" si="6"/>
        <v>0</v>
      </c>
      <c r="Q72" s="25">
        <f t="shared" si="14"/>
        <v>0</v>
      </c>
      <c r="R72" s="25">
        <f t="shared" si="15"/>
        <v>0</v>
      </c>
      <c r="S72" s="25">
        <f t="shared" si="16"/>
        <v>0</v>
      </c>
      <c r="T72" s="25">
        <f t="shared" si="17"/>
        <v>0</v>
      </c>
      <c r="U72" s="26">
        <f t="shared" si="18"/>
        <v>0</v>
      </c>
      <c r="V72" s="26">
        <f t="shared" si="7"/>
        <v>0</v>
      </c>
      <c r="W72" s="29">
        <f t="shared" si="8"/>
        <v>0</v>
      </c>
      <c r="X72" s="29">
        <f t="shared" si="9"/>
        <v>0</v>
      </c>
    </row>
    <row r="73" spans="1:24" hidden="1" x14ac:dyDescent="0.15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P73" s="25">
        <f t="shared" si="6"/>
        <v>0</v>
      </c>
      <c r="Q73" s="25">
        <f t="shared" si="14"/>
        <v>0</v>
      </c>
      <c r="R73" s="25">
        <f t="shared" si="15"/>
        <v>0</v>
      </c>
      <c r="S73" s="25">
        <f t="shared" si="16"/>
        <v>0</v>
      </c>
      <c r="T73" s="25">
        <f t="shared" si="17"/>
        <v>0</v>
      </c>
      <c r="U73" s="26">
        <f t="shared" si="18"/>
        <v>0</v>
      </c>
      <c r="V73" s="26">
        <f t="shared" si="7"/>
        <v>0</v>
      </c>
      <c r="W73" s="29">
        <f t="shared" si="8"/>
        <v>0</v>
      </c>
      <c r="X73" s="29">
        <f t="shared" si="9"/>
        <v>0</v>
      </c>
    </row>
    <row r="74" spans="1:24" hidden="1" x14ac:dyDescent="0.15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P74" s="25">
        <f>IF(Q74=0,0,Q74-G16-H16)</f>
        <v>0</v>
      </c>
      <c r="Q74" s="25">
        <f>IF(OR(E16="",F16=""),0,R74-E16)</f>
        <v>0</v>
      </c>
      <c r="R74" s="25">
        <f>IF(OR(E16="",F16=""),0,IF(F16&lt;E16,F16+1,F16))</f>
        <v>0</v>
      </c>
      <c r="S74" s="25">
        <f>IF(AND(E16&lt;1,R74&gt;=(29/24)),7/24,IF(AND(R74&gt;(22/24),R74&lt;=(29/24)),R74-(22/24),0))</f>
        <v>0</v>
      </c>
      <c r="T74" s="25">
        <f>IF(E16&lt;(22/24),0,E16-(22/24))</f>
        <v>0</v>
      </c>
      <c r="U74" s="26">
        <f>IF(OR(F16="",E16&gt;=(5/24)),0,IF(R74&gt;=(5/24),(5/24)-E16,R74-E16))</f>
        <v>0</v>
      </c>
      <c r="V74" s="26">
        <f>S74+U74-H16-T74</f>
        <v>0</v>
      </c>
      <c r="W74" s="29">
        <f t="shared" si="8"/>
        <v>0</v>
      </c>
      <c r="X74" s="29">
        <f>Q74-H16-V74</f>
        <v>0</v>
      </c>
    </row>
    <row r="75" spans="1:24" hidden="1" x14ac:dyDescent="0.1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P75" s="25">
        <f>IF(Q75=0,0,Q75-G17-H17)</f>
        <v>0</v>
      </c>
      <c r="Q75" s="25">
        <f>IF(OR(E17="",F17=""),0,R75-E17)</f>
        <v>0</v>
      </c>
      <c r="R75" s="25">
        <f>IF(OR(E17="",F17=""),0,IF(F17&lt;E17,F17+1,F17))</f>
        <v>0</v>
      </c>
      <c r="S75" s="25">
        <f>IF(AND(E17&lt;1,R75&gt;=(29/24)),7/24,IF(AND(R75&gt;(22/24),R75&lt;=(29/24)),R75-(22/24),0))</f>
        <v>0</v>
      </c>
      <c r="T75" s="25">
        <f>IF(E17&lt;(22/24),0,E17-(22/24))</f>
        <v>0</v>
      </c>
      <c r="U75" s="26">
        <f>IF(OR(F17="",E17&gt;=(5/24)),0,IF(R75&gt;=(5/24),(5/24)-E17,R75-E17))</f>
        <v>0</v>
      </c>
      <c r="V75" s="26">
        <f>S75+U75-H17-T75</f>
        <v>0</v>
      </c>
      <c r="W75" s="29">
        <f t="shared" si="8"/>
        <v>0</v>
      </c>
      <c r="X75" s="29">
        <f>Q75-H17-V75</f>
        <v>0</v>
      </c>
    </row>
    <row r="76" spans="1:24" hidden="1" x14ac:dyDescent="0.15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P76" s="25">
        <f>IF(Q76=0,0,Q76-G18-H18)</f>
        <v>0</v>
      </c>
      <c r="Q76" s="25">
        <f>IF(OR(E18="",F18=""),0,R76-E18)</f>
        <v>0</v>
      </c>
      <c r="R76" s="25">
        <f>IF(OR(E18="",F18=""),0,IF(F18&lt;E18,F18+1,F18))</f>
        <v>0</v>
      </c>
      <c r="S76" s="25">
        <f>IF(AND(E18&lt;1,R76&gt;=(29/24)),7/24,IF(AND(R76&gt;(22/24),R76&lt;=(29/24)),R76-(22/24),0))</f>
        <v>0</v>
      </c>
      <c r="T76" s="25">
        <f>IF(E18&lt;(22/24),0,E18-(22/24))</f>
        <v>0</v>
      </c>
      <c r="U76" s="26">
        <f>IF(OR(F18="",E18&gt;=(5/24)),0,IF(R76&gt;=(5/24),(5/24)-E18,R76-E18))</f>
        <v>0</v>
      </c>
      <c r="V76" s="26">
        <f>S76+U76-H18-T76</f>
        <v>0</v>
      </c>
      <c r="W76" s="29">
        <f t="shared" si="8"/>
        <v>0</v>
      </c>
      <c r="X76" s="29">
        <f>Q76-H18-V76</f>
        <v>0</v>
      </c>
    </row>
    <row r="77" spans="1:24" hidden="1" x14ac:dyDescent="0.15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P77" s="25">
        <f>IF(Q77=0,0,Q77-G19-H19)</f>
        <v>0</v>
      </c>
      <c r="Q77" s="25">
        <f>IF(OR(E19="",F19=""),0,R77-E19)</f>
        <v>0</v>
      </c>
      <c r="R77" s="25">
        <f>IF(OR(E19="",F19=""),0,IF(F19&lt;E19,F19+1,F19))</f>
        <v>0</v>
      </c>
      <c r="S77" s="25">
        <f>IF(AND(E19&lt;1,R77&gt;=(29/24)),7/24,IF(AND(R77&gt;(22/24),R77&lt;=(29/24)),R77-(22/24),0))</f>
        <v>0</v>
      </c>
      <c r="T77" s="25">
        <f>IF(E19&lt;(22/24),0,E19-(22/24))</f>
        <v>0</v>
      </c>
      <c r="U77" s="26">
        <f>IF(OR(F19="",E19&gt;=(5/24)),0,IF(R77&gt;=(5/24),(5/24)-E19,R77-E19))</f>
        <v>0</v>
      </c>
      <c r="V77" s="26">
        <f>S77+U77-H19-T77</f>
        <v>0</v>
      </c>
      <c r="W77" s="29">
        <f t="shared" si="8"/>
        <v>0</v>
      </c>
      <c r="X77" s="29">
        <f>Q77-H19-V77</f>
        <v>0</v>
      </c>
    </row>
    <row r="78" spans="1:24" hidden="1" x14ac:dyDescent="0.15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P78" s="28">
        <f t="shared" si="6"/>
        <v>0</v>
      </c>
      <c r="Q78" s="25">
        <f t="shared" si="14"/>
        <v>0</v>
      </c>
      <c r="R78" s="25">
        <f t="shared" si="15"/>
        <v>0</v>
      </c>
      <c r="S78" s="25">
        <f t="shared" si="16"/>
        <v>0</v>
      </c>
      <c r="T78" s="28">
        <f t="shared" si="17"/>
        <v>0</v>
      </c>
      <c r="U78" s="26">
        <f t="shared" si="18"/>
        <v>0</v>
      </c>
      <c r="V78" s="26">
        <f t="shared" si="7"/>
        <v>0</v>
      </c>
      <c r="W78" s="29">
        <f t="shared" si="8"/>
        <v>0</v>
      </c>
      <c r="X78" s="29">
        <f t="shared" si="9"/>
        <v>0</v>
      </c>
    </row>
    <row r="79" spans="1:24" hidden="1" x14ac:dyDescent="0.15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P79" s="25">
        <f>IF(Q79=0,0,Q79-G21-H21)</f>
        <v>0</v>
      </c>
      <c r="Q79" s="25">
        <f>IF(OR(E21="",F21=""),0,R79-E21)</f>
        <v>0</v>
      </c>
      <c r="R79" s="25">
        <f>IF(OR(E21="",F21=""),0,IF(F21&lt;E21,F21+1,F21))</f>
        <v>0</v>
      </c>
      <c r="S79" s="25">
        <f>IF(AND(E21&lt;1,R79&gt;=(29/24)),7/24,IF(AND(R79&gt;(22/24),R79&lt;=(29/24)),R79-(22/24),0))</f>
        <v>0</v>
      </c>
      <c r="T79" s="25">
        <f>IF(E21&lt;(22/24),0,E21-(22/24))</f>
        <v>0</v>
      </c>
      <c r="U79" s="26">
        <f>IF(OR(F21="",E21&gt;=(5/24)),0,IF(R79&gt;=(5/24),(5/24)-E21,R79-E21))</f>
        <v>0</v>
      </c>
      <c r="V79" s="26">
        <f>S79+U79-H21-T79</f>
        <v>0</v>
      </c>
      <c r="W79" s="29">
        <f>IF(OR((V79-P79)&gt;0.0001,V79&lt;0),"エラー",V79)</f>
        <v>0</v>
      </c>
      <c r="X79" s="29">
        <f>Q79-H21-V79</f>
        <v>0</v>
      </c>
    </row>
    <row r="80" spans="1:24" hidden="1" x14ac:dyDescent="0.15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P80" s="25">
        <f>IF(Q80=0,0,Q80-G22-H22)</f>
        <v>0</v>
      </c>
      <c r="Q80" s="25">
        <f>IF(OR(E22="",F22=""),0,R80-E22)</f>
        <v>0</v>
      </c>
      <c r="R80" s="25">
        <f>IF(OR(E22="",F22=""),0,IF(F22&lt;E22,F22+1,F22))</f>
        <v>0</v>
      </c>
      <c r="S80" s="25">
        <f>IF(AND(E22&lt;1,R80&gt;=(29/24)),7/24,IF(AND(R80&gt;(22/24),R80&lt;=(29/24)),R80-(22/24),0))</f>
        <v>0</v>
      </c>
      <c r="T80" s="25">
        <f>IF(E22&lt;(22/24),0,E22-(22/24))</f>
        <v>0</v>
      </c>
      <c r="U80" s="26">
        <f>IF(OR(F22="",E22&gt;=(5/24)),0,IF(R80&gt;=(5/24),(5/24)-E22,R80-E22))</f>
        <v>0</v>
      </c>
      <c r="V80" s="26">
        <f>S80+U80-H22-T80</f>
        <v>0</v>
      </c>
      <c r="W80" s="29">
        <f t="shared" ref="W80:W99" si="19">IF(OR((V80-P80)&gt;0.0001,V80&lt;0),"エラー",V80)</f>
        <v>0</v>
      </c>
      <c r="X80" s="29">
        <f>Q80-H22-V80</f>
        <v>0</v>
      </c>
    </row>
    <row r="81" spans="1:24" hidden="1" x14ac:dyDescent="0.15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P81" s="25">
        <f>IF(Q81=0,0,Q81-G23-H23)</f>
        <v>0</v>
      </c>
      <c r="Q81" s="25">
        <f>IF(OR(E23="",F23=""),0,R81-E23)</f>
        <v>0</v>
      </c>
      <c r="R81" s="25">
        <f>IF(OR(E23="",F23=""),0,IF(F23&lt;E23,F23+1,F23))</f>
        <v>0</v>
      </c>
      <c r="S81" s="25">
        <f>IF(AND(E23&lt;1,R81&gt;=(29/24)),7/24,IF(AND(R81&gt;(22/24),R81&lt;=(29/24)),R81-(22/24),0))</f>
        <v>0</v>
      </c>
      <c r="T81" s="25">
        <f>IF(E23&lt;(22/24),0,E23-(22/24))</f>
        <v>0</v>
      </c>
      <c r="U81" s="26">
        <f>IF(OR(F23="",E23&gt;=(5/24)),0,IF(R81&gt;=(5/24),(5/24)-E23,R81-E23))</f>
        <v>0</v>
      </c>
      <c r="V81" s="26">
        <f>S81+U81-H23-T81</f>
        <v>0</v>
      </c>
      <c r="W81" s="29">
        <f t="shared" si="19"/>
        <v>0</v>
      </c>
      <c r="X81" s="29">
        <f>Q81-H23-V81</f>
        <v>0</v>
      </c>
    </row>
    <row r="82" spans="1:24" hidden="1" x14ac:dyDescent="0.15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P82" s="25">
        <f>IF(Q82=0,0,Q82-G24-H24)</f>
        <v>0</v>
      </c>
      <c r="Q82" s="25">
        <f>IF(OR(E24="",F24=""),0,R82-E24)</f>
        <v>0</v>
      </c>
      <c r="R82" s="25">
        <f>IF(OR(E24="",F24=""),0,IF(F24&lt;E24,F24+1,F24))</f>
        <v>0</v>
      </c>
      <c r="S82" s="25">
        <f>IF(AND(E24&lt;1,R82&gt;=(29/24)),7/24,IF(AND(R82&gt;(22/24),R82&lt;=(29/24)),R82-(22/24),0))</f>
        <v>0</v>
      </c>
      <c r="T82" s="25">
        <f>IF(E24&lt;(22/24),0,E24-(22/24))</f>
        <v>0</v>
      </c>
      <c r="U82" s="26">
        <f>IF(OR(F24="",E24&gt;=(5/24)),0,IF(R82&gt;=(5/24),(5/24)-E24,R82-E24))</f>
        <v>0</v>
      </c>
      <c r="V82" s="26">
        <f>S82+U82-H24-T82</f>
        <v>0</v>
      </c>
      <c r="W82" s="29">
        <f t="shared" si="19"/>
        <v>0</v>
      </c>
      <c r="X82" s="29">
        <f>Q82-H24-V82</f>
        <v>0</v>
      </c>
    </row>
    <row r="83" spans="1:24" hidden="1" x14ac:dyDescent="0.15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P83" s="25">
        <f t="shared" si="6"/>
        <v>0</v>
      </c>
      <c r="Q83" s="25">
        <f t="shared" si="14"/>
        <v>0</v>
      </c>
      <c r="R83" s="25">
        <f t="shared" si="15"/>
        <v>0</v>
      </c>
      <c r="S83" s="25">
        <f t="shared" si="16"/>
        <v>0</v>
      </c>
      <c r="T83" s="25">
        <f t="shared" si="17"/>
        <v>0</v>
      </c>
      <c r="U83" s="26">
        <f t="shared" si="18"/>
        <v>0</v>
      </c>
      <c r="V83" s="26">
        <f t="shared" si="7"/>
        <v>0</v>
      </c>
      <c r="W83" s="29">
        <f t="shared" si="19"/>
        <v>0</v>
      </c>
      <c r="X83" s="29">
        <f t="shared" si="9"/>
        <v>0</v>
      </c>
    </row>
    <row r="84" spans="1:24" hidden="1" x14ac:dyDescent="0.15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P84" s="25">
        <f t="shared" si="6"/>
        <v>0</v>
      </c>
      <c r="Q84" s="25">
        <f t="shared" si="14"/>
        <v>0</v>
      </c>
      <c r="R84" s="25">
        <f t="shared" si="15"/>
        <v>0</v>
      </c>
      <c r="S84" s="25">
        <f t="shared" si="16"/>
        <v>0</v>
      </c>
      <c r="T84" s="25">
        <f t="shared" si="17"/>
        <v>0</v>
      </c>
      <c r="U84" s="26">
        <f t="shared" si="18"/>
        <v>0</v>
      </c>
      <c r="V84" s="26">
        <f t="shared" si="7"/>
        <v>0</v>
      </c>
      <c r="W84" s="29">
        <f t="shared" si="19"/>
        <v>0</v>
      </c>
      <c r="X84" s="29">
        <f t="shared" si="9"/>
        <v>0</v>
      </c>
    </row>
    <row r="85" spans="1:24" hidden="1" x14ac:dyDescent="0.1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P85" s="25">
        <f t="shared" si="6"/>
        <v>0</v>
      </c>
      <c r="Q85" s="25">
        <f t="shared" si="14"/>
        <v>0</v>
      </c>
      <c r="R85" s="25">
        <f t="shared" si="15"/>
        <v>0</v>
      </c>
      <c r="S85" s="25">
        <f t="shared" si="16"/>
        <v>0</v>
      </c>
      <c r="T85" s="25">
        <f t="shared" si="17"/>
        <v>0</v>
      </c>
      <c r="U85" s="26">
        <f t="shared" si="18"/>
        <v>0</v>
      </c>
      <c r="V85" s="26">
        <f t="shared" si="7"/>
        <v>0</v>
      </c>
      <c r="W85" s="29">
        <f t="shared" si="19"/>
        <v>0</v>
      </c>
      <c r="X85" s="29">
        <f t="shared" si="9"/>
        <v>0</v>
      </c>
    </row>
    <row r="86" spans="1:24" hidden="1" x14ac:dyDescent="0.15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P86" s="25">
        <f t="shared" si="6"/>
        <v>0</v>
      </c>
      <c r="Q86" s="25">
        <f t="shared" si="14"/>
        <v>0</v>
      </c>
      <c r="R86" s="25">
        <f t="shared" si="15"/>
        <v>0</v>
      </c>
      <c r="S86" s="25">
        <f t="shared" si="16"/>
        <v>0</v>
      </c>
      <c r="T86" s="25">
        <f t="shared" si="17"/>
        <v>0</v>
      </c>
      <c r="U86" s="26">
        <f t="shared" si="18"/>
        <v>0</v>
      </c>
      <c r="V86" s="26">
        <f t="shared" si="7"/>
        <v>0</v>
      </c>
      <c r="W86" s="29">
        <f t="shared" si="19"/>
        <v>0</v>
      </c>
      <c r="X86" s="29">
        <f t="shared" si="9"/>
        <v>0</v>
      </c>
    </row>
    <row r="87" spans="1:24" hidden="1" x14ac:dyDescent="0.15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P87" s="25">
        <f t="shared" si="6"/>
        <v>0</v>
      </c>
      <c r="Q87" s="25">
        <f t="shared" si="14"/>
        <v>0</v>
      </c>
      <c r="R87" s="25">
        <f t="shared" si="15"/>
        <v>0</v>
      </c>
      <c r="S87" s="25">
        <f t="shared" si="16"/>
        <v>0</v>
      </c>
      <c r="T87" s="25">
        <f t="shared" si="17"/>
        <v>0</v>
      </c>
      <c r="U87" s="26">
        <f t="shared" si="18"/>
        <v>0</v>
      </c>
      <c r="V87" s="26">
        <f t="shared" si="7"/>
        <v>0</v>
      </c>
      <c r="W87" s="29">
        <f t="shared" si="19"/>
        <v>0</v>
      </c>
      <c r="X87" s="29">
        <f t="shared" si="9"/>
        <v>0</v>
      </c>
    </row>
    <row r="88" spans="1:24" hidden="1" x14ac:dyDescent="0.15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P88" s="25">
        <f t="shared" si="6"/>
        <v>0</v>
      </c>
      <c r="Q88" s="25">
        <f t="shared" si="14"/>
        <v>0</v>
      </c>
      <c r="R88" s="25">
        <f t="shared" si="15"/>
        <v>0</v>
      </c>
      <c r="S88" s="25">
        <f t="shared" si="16"/>
        <v>0</v>
      </c>
      <c r="T88" s="25">
        <f t="shared" si="17"/>
        <v>0</v>
      </c>
      <c r="U88" s="26">
        <f t="shared" si="18"/>
        <v>0</v>
      </c>
      <c r="V88" s="26">
        <f t="shared" si="7"/>
        <v>0</v>
      </c>
      <c r="W88" s="29">
        <f t="shared" si="19"/>
        <v>0</v>
      </c>
      <c r="X88" s="29">
        <f t="shared" si="9"/>
        <v>0</v>
      </c>
    </row>
    <row r="89" spans="1:24" hidden="1" x14ac:dyDescent="0.15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P89" s="25">
        <f t="shared" si="6"/>
        <v>0</v>
      </c>
      <c r="Q89" s="25">
        <f t="shared" si="14"/>
        <v>0</v>
      </c>
      <c r="R89" s="25">
        <f t="shared" si="15"/>
        <v>0</v>
      </c>
      <c r="S89" s="25">
        <f t="shared" si="16"/>
        <v>0</v>
      </c>
      <c r="T89" s="25">
        <f t="shared" si="17"/>
        <v>0</v>
      </c>
      <c r="U89" s="26">
        <f t="shared" si="18"/>
        <v>0</v>
      </c>
      <c r="V89" s="26">
        <f t="shared" si="7"/>
        <v>0</v>
      </c>
      <c r="W89" s="29">
        <f t="shared" si="19"/>
        <v>0</v>
      </c>
      <c r="X89" s="29">
        <f t="shared" si="9"/>
        <v>0</v>
      </c>
    </row>
    <row r="90" spans="1:24" hidden="1" x14ac:dyDescent="0.15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P90" s="25">
        <f t="shared" si="6"/>
        <v>0</v>
      </c>
      <c r="Q90" s="25">
        <f t="shared" si="14"/>
        <v>0</v>
      </c>
      <c r="R90" s="25">
        <f t="shared" si="15"/>
        <v>0</v>
      </c>
      <c r="S90" s="25">
        <f t="shared" si="16"/>
        <v>0</v>
      </c>
      <c r="T90" s="25">
        <f t="shared" si="17"/>
        <v>0</v>
      </c>
      <c r="U90" s="26">
        <f t="shared" si="18"/>
        <v>0</v>
      </c>
      <c r="V90" s="26">
        <f t="shared" si="7"/>
        <v>0</v>
      </c>
      <c r="W90" s="29">
        <f t="shared" si="19"/>
        <v>0</v>
      </c>
      <c r="X90" s="29">
        <f t="shared" si="9"/>
        <v>0</v>
      </c>
    </row>
    <row r="91" spans="1:24" hidden="1" x14ac:dyDescent="0.15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P91" s="25">
        <f t="shared" si="6"/>
        <v>0</v>
      </c>
      <c r="Q91" s="25">
        <f t="shared" si="14"/>
        <v>0</v>
      </c>
      <c r="R91" s="25">
        <f t="shared" si="15"/>
        <v>0</v>
      </c>
      <c r="S91" s="25">
        <f t="shared" si="16"/>
        <v>0</v>
      </c>
      <c r="T91" s="25">
        <f t="shared" si="17"/>
        <v>0</v>
      </c>
      <c r="U91" s="26">
        <f t="shared" si="18"/>
        <v>0</v>
      </c>
      <c r="V91" s="26">
        <f t="shared" si="7"/>
        <v>0</v>
      </c>
      <c r="W91" s="29">
        <f t="shared" si="19"/>
        <v>0</v>
      </c>
      <c r="X91" s="29">
        <f t="shared" si="9"/>
        <v>0</v>
      </c>
    </row>
    <row r="92" spans="1:24" hidden="1" x14ac:dyDescent="0.15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P92" s="25">
        <f t="shared" si="6"/>
        <v>0</v>
      </c>
      <c r="Q92" s="25">
        <f t="shared" si="14"/>
        <v>0</v>
      </c>
      <c r="R92" s="25">
        <f t="shared" si="15"/>
        <v>0</v>
      </c>
      <c r="S92" s="25">
        <f t="shared" si="16"/>
        <v>0</v>
      </c>
      <c r="T92" s="25">
        <f t="shared" si="17"/>
        <v>0</v>
      </c>
      <c r="U92" s="26">
        <f t="shared" si="18"/>
        <v>0</v>
      </c>
      <c r="V92" s="26">
        <f t="shared" si="7"/>
        <v>0</v>
      </c>
      <c r="W92" s="29">
        <f t="shared" si="19"/>
        <v>0</v>
      </c>
      <c r="X92" s="29">
        <f t="shared" si="9"/>
        <v>0</v>
      </c>
    </row>
    <row r="93" spans="1:24" hidden="1" x14ac:dyDescent="0.15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P93" s="25">
        <f t="shared" si="6"/>
        <v>0</v>
      </c>
      <c r="Q93" s="25">
        <f t="shared" si="14"/>
        <v>0</v>
      </c>
      <c r="R93" s="25">
        <f t="shared" si="15"/>
        <v>0</v>
      </c>
      <c r="S93" s="25">
        <f t="shared" si="16"/>
        <v>0</v>
      </c>
      <c r="T93" s="25">
        <f t="shared" si="17"/>
        <v>0</v>
      </c>
      <c r="U93" s="26">
        <f t="shared" si="18"/>
        <v>0</v>
      </c>
      <c r="V93" s="26">
        <f t="shared" si="7"/>
        <v>0</v>
      </c>
      <c r="W93" s="29">
        <f t="shared" si="19"/>
        <v>0</v>
      </c>
      <c r="X93" s="29">
        <f t="shared" si="9"/>
        <v>0</v>
      </c>
    </row>
    <row r="94" spans="1:24" hidden="1" x14ac:dyDescent="0.15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P94" s="25">
        <f t="shared" si="6"/>
        <v>0</v>
      </c>
      <c r="Q94" s="25">
        <f t="shared" si="14"/>
        <v>0</v>
      </c>
      <c r="R94" s="25">
        <f t="shared" si="15"/>
        <v>0</v>
      </c>
      <c r="S94" s="25">
        <f t="shared" si="16"/>
        <v>0</v>
      </c>
      <c r="T94" s="25">
        <f t="shared" si="17"/>
        <v>0</v>
      </c>
      <c r="U94" s="26">
        <f t="shared" si="18"/>
        <v>0</v>
      </c>
      <c r="V94" s="26">
        <f t="shared" si="7"/>
        <v>0</v>
      </c>
      <c r="W94" s="29">
        <f t="shared" si="19"/>
        <v>0</v>
      </c>
      <c r="X94" s="29">
        <f t="shared" si="9"/>
        <v>0</v>
      </c>
    </row>
    <row r="95" spans="1:24" hidden="1" x14ac:dyDescent="0.1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P95" s="25">
        <f t="shared" si="6"/>
        <v>0</v>
      </c>
      <c r="Q95" s="25">
        <f t="shared" si="14"/>
        <v>0</v>
      </c>
      <c r="R95" s="25">
        <f t="shared" si="15"/>
        <v>0</v>
      </c>
      <c r="S95" s="25">
        <f t="shared" si="16"/>
        <v>0</v>
      </c>
      <c r="T95" s="25">
        <f t="shared" si="17"/>
        <v>0</v>
      </c>
      <c r="U95" s="26">
        <f t="shared" si="18"/>
        <v>0</v>
      </c>
      <c r="V95" s="26">
        <f t="shared" si="7"/>
        <v>0</v>
      </c>
      <c r="W95" s="29">
        <f t="shared" si="19"/>
        <v>0</v>
      </c>
      <c r="X95" s="29">
        <f t="shared" si="9"/>
        <v>0</v>
      </c>
    </row>
    <row r="96" spans="1:24" hidden="1" x14ac:dyDescent="0.15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P96" s="25">
        <f t="shared" si="6"/>
        <v>0</v>
      </c>
      <c r="Q96" s="25">
        <f t="shared" si="14"/>
        <v>0</v>
      </c>
      <c r="R96" s="25">
        <f t="shared" si="15"/>
        <v>0</v>
      </c>
      <c r="S96" s="25">
        <f t="shared" si="16"/>
        <v>0</v>
      </c>
      <c r="T96" s="25">
        <f t="shared" si="17"/>
        <v>0</v>
      </c>
      <c r="U96" s="26">
        <f t="shared" si="18"/>
        <v>0</v>
      </c>
      <c r="V96" s="26">
        <f t="shared" si="7"/>
        <v>0</v>
      </c>
      <c r="W96" s="29">
        <f>IF(OR((V96-P96)&gt;0.0001,V96&lt;0),"エラー",V96)</f>
        <v>0</v>
      </c>
      <c r="X96" s="29">
        <f t="shared" si="9"/>
        <v>0</v>
      </c>
    </row>
    <row r="97" spans="1:24" hidden="1" x14ac:dyDescent="0.15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P97" s="25">
        <f t="shared" si="6"/>
        <v>0</v>
      </c>
      <c r="Q97" s="25">
        <f t="shared" si="14"/>
        <v>0</v>
      </c>
      <c r="R97" s="25">
        <f t="shared" si="15"/>
        <v>0</v>
      </c>
      <c r="S97" s="25">
        <f t="shared" si="16"/>
        <v>0</v>
      </c>
      <c r="T97" s="25">
        <f t="shared" si="17"/>
        <v>0</v>
      </c>
      <c r="U97" s="26">
        <f t="shared" si="18"/>
        <v>0</v>
      </c>
      <c r="V97" s="26">
        <f t="shared" si="7"/>
        <v>0</v>
      </c>
      <c r="W97" s="29">
        <f t="shared" si="19"/>
        <v>0</v>
      </c>
      <c r="X97" s="29">
        <f t="shared" si="9"/>
        <v>0</v>
      </c>
    </row>
    <row r="98" spans="1:24" hidden="1" x14ac:dyDescent="0.15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P98" s="25">
        <f t="shared" si="6"/>
        <v>0</v>
      </c>
      <c r="Q98" s="25">
        <f t="shared" si="14"/>
        <v>0</v>
      </c>
      <c r="R98" s="25">
        <f t="shared" si="15"/>
        <v>0</v>
      </c>
      <c r="S98" s="25">
        <f t="shared" si="16"/>
        <v>0</v>
      </c>
      <c r="T98" s="25">
        <f t="shared" si="17"/>
        <v>0</v>
      </c>
      <c r="U98" s="26">
        <f t="shared" si="18"/>
        <v>0</v>
      </c>
      <c r="V98" s="26">
        <f t="shared" si="7"/>
        <v>0</v>
      </c>
      <c r="W98" s="29">
        <f t="shared" si="19"/>
        <v>0</v>
      </c>
      <c r="X98" s="29">
        <f t="shared" si="9"/>
        <v>0</v>
      </c>
    </row>
    <row r="99" spans="1:24" ht="14.25" hidden="1" customHeight="1" x14ac:dyDescent="0.15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P99" s="28">
        <f t="shared" si="6"/>
        <v>0</v>
      </c>
      <c r="Q99" s="28">
        <f t="shared" si="14"/>
        <v>0</v>
      </c>
      <c r="R99" s="28">
        <f t="shared" si="15"/>
        <v>0</v>
      </c>
      <c r="S99" s="28">
        <f t="shared" si="16"/>
        <v>0</v>
      </c>
      <c r="T99" s="28">
        <f t="shared" si="17"/>
        <v>0</v>
      </c>
      <c r="U99" s="29">
        <f t="shared" si="18"/>
        <v>0</v>
      </c>
      <c r="V99" s="29">
        <f t="shared" si="7"/>
        <v>0</v>
      </c>
      <c r="W99" s="29">
        <f t="shared" si="19"/>
        <v>0</v>
      </c>
      <c r="X99" s="29">
        <f t="shared" si="9"/>
        <v>0</v>
      </c>
    </row>
    <row r="100" spans="1:24" x14ac:dyDescent="0.15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</row>
    <row r="101" spans="1:24" x14ac:dyDescent="0.15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</row>
    <row r="102" spans="1:24" x14ac:dyDescent="0.15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</row>
    <row r="103" spans="1:24" x14ac:dyDescent="0.15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</row>
    <row r="104" spans="1:24" x14ac:dyDescent="0.15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</row>
    <row r="105" spans="1:24" x14ac:dyDescent="0.1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</row>
    <row r="106" spans="1:24" x14ac:dyDescent="0.15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</row>
    <row r="107" spans="1:24" x14ac:dyDescent="0.15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</row>
    <row r="108" spans="1:24" x14ac:dyDescent="0.15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</row>
    <row r="109" spans="1:24" x14ac:dyDescent="0.15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</row>
    <row r="110" spans="1:24" x14ac:dyDescent="0.15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</row>
    <row r="111" spans="1:24" x14ac:dyDescent="0.15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</row>
    <row r="112" spans="1:24" x14ac:dyDescent="0.15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</row>
    <row r="113" spans="1:13" x14ac:dyDescent="0.15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</row>
    <row r="114" spans="1:13" x14ac:dyDescent="0.15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</row>
    <row r="115" spans="1:13" x14ac:dyDescent="0.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</row>
    <row r="116" spans="1:13" x14ac:dyDescent="0.15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</row>
    <row r="117" spans="1:13" x14ac:dyDescent="0.15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</row>
    <row r="118" spans="1:13" x14ac:dyDescent="0.15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</row>
    <row r="119" spans="1:13" x14ac:dyDescent="0.15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</row>
    <row r="120" spans="1:13" x14ac:dyDescent="0.15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</row>
    <row r="121" spans="1:13" x14ac:dyDescent="0.15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</row>
    <row r="122" spans="1:13" x14ac:dyDescent="0.15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</row>
    <row r="123" spans="1:13" x14ac:dyDescent="0.15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</row>
    <row r="124" spans="1:13" x14ac:dyDescent="0.15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</row>
    <row r="125" spans="1:13" x14ac:dyDescent="0.1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</row>
    <row r="126" spans="1:13" x14ac:dyDescent="0.15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</row>
    <row r="127" spans="1:13" x14ac:dyDescent="0.15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</row>
    <row r="128" spans="1:13" x14ac:dyDescent="0.15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</row>
    <row r="129" spans="1:13" x14ac:dyDescent="0.15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</row>
    <row r="130" spans="1:13" x14ac:dyDescent="0.15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</row>
    <row r="131" spans="1:13" x14ac:dyDescent="0.15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</row>
    <row r="132" spans="1:13" x14ac:dyDescent="0.15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</row>
    <row r="133" spans="1:13" x14ac:dyDescent="0.15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</row>
    <row r="134" spans="1:13" x14ac:dyDescent="0.15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</row>
    <row r="135" spans="1:13" x14ac:dyDescent="0.1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</row>
    <row r="136" spans="1:13" x14ac:dyDescent="0.15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</row>
    <row r="137" spans="1:13" x14ac:dyDescent="0.15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</row>
    <row r="138" spans="1:13" x14ac:dyDescent="0.15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</row>
    <row r="139" spans="1:13" x14ac:dyDescent="0.15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</row>
    <row r="140" spans="1:13" x14ac:dyDescent="0.15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</row>
    <row r="141" spans="1:13" x14ac:dyDescent="0.15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</row>
    <row r="142" spans="1:13" x14ac:dyDescent="0.15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</row>
    <row r="143" spans="1:13" x14ac:dyDescent="0.15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</row>
    <row r="144" spans="1:13" x14ac:dyDescent="0.15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</row>
    <row r="145" spans="1:13" x14ac:dyDescent="0.1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</row>
    <row r="146" spans="1:13" x14ac:dyDescent="0.15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</row>
    <row r="147" spans="1:13" x14ac:dyDescent="0.15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</row>
    <row r="148" spans="1:13" x14ac:dyDescent="0.15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</row>
    <row r="149" spans="1:13" x14ac:dyDescent="0.15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</row>
    <row r="150" spans="1:13" x14ac:dyDescent="0.15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</row>
    <row r="151" spans="1:13" x14ac:dyDescent="0.15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</row>
    <row r="152" spans="1:13" x14ac:dyDescent="0.15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</row>
    <row r="153" spans="1:13" x14ac:dyDescent="0.15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</row>
    <row r="154" spans="1:13" x14ac:dyDescent="0.15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</row>
    <row r="155" spans="1:13" x14ac:dyDescent="0.1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</row>
    <row r="156" spans="1:13" x14ac:dyDescent="0.15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</row>
  </sheetData>
  <sheetProtection password="DFC0" sheet="1" objects="1" scenarios="1" formatCells="0" formatColumns="0" insertColumns="0" insertRows="0"/>
  <mergeCells count="20">
    <mergeCell ref="P1:Q1"/>
    <mergeCell ref="B9:B10"/>
    <mergeCell ref="C9:C10"/>
    <mergeCell ref="E9:F9"/>
    <mergeCell ref="G9:H9"/>
    <mergeCell ref="I9:L9"/>
    <mergeCell ref="B1:L1"/>
    <mergeCell ref="B2:C2"/>
    <mergeCell ref="B4:C5"/>
    <mergeCell ref="D4:H5"/>
    <mergeCell ref="B6:C7"/>
    <mergeCell ref="D6:H7"/>
    <mergeCell ref="H45:H49"/>
    <mergeCell ref="I45:I46"/>
    <mergeCell ref="J49:L49"/>
    <mergeCell ref="S65:U65"/>
    <mergeCell ref="S66:U66"/>
    <mergeCell ref="H52:H56"/>
    <mergeCell ref="I52:I53"/>
    <mergeCell ref="J56:L56"/>
  </mergeCells>
  <phoneticPr fontId="2"/>
  <conditionalFormatting sqref="I11:L41">
    <cfRule type="cellIs" dxfId="4" priority="5" operator="equal">
      <formula>0</formula>
    </cfRule>
  </conditionalFormatting>
  <conditionalFormatting sqref="P69:X99">
    <cfRule type="cellIs" dxfId="3" priority="4" operator="equal">
      <formula>0</formula>
    </cfRule>
  </conditionalFormatting>
  <conditionalFormatting sqref="L11:L41">
    <cfRule type="cellIs" dxfId="2" priority="3" operator="equal">
      <formula>"エラー"</formula>
    </cfRule>
  </conditionalFormatting>
  <conditionalFormatting sqref="H11:H41">
    <cfRule type="expression" dxfId="1" priority="2">
      <formula>IF(OR(H11&gt;7/24,H11+G11&gt;Q69,V69&lt;0),TRUE,FALSE)</formula>
    </cfRule>
  </conditionalFormatting>
  <conditionalFormatting sqref="G11:G41">
    <cfRule type="expression" dxfId="0" priority="1">
      <formula>IF(OR(G11+H11&gt;Q69,G11&gt;X69),TRUE,FALSE)</formula>
    </cfRule>
  </conditionalFormatting>
  <dataValidations count="3">
    <dataValidation type="time" operator="greaterThan" allowBlank="1" showInputMessage="1" showErrorMessage="1" sqref="O6" xr:uid="{00000000-0002-0000-0000-000000000000}">
      <formula1>0</formula1>
    </dataValidation>
    <dataValidation type="list" allowBlank="1" showInputMessage="1" showErrorMessage="1" sqref="O4" xr:uid="{00000000-0002-0000-0000-000001000000}">
      <formula1>"末,1,2,3,4,5,6,7,8,9,10,11,12,13,14,15,16,17,18,19,20,21,21,23,24,25,26,27,28"</formula1>
    </dataValidation>
    <dataValidation type="list" allowBlank="1" showInputMessage="1" showErrorMessage="1" sqref="D11:D41" xr:uid="{00000000-0002-0000-0000-000002000000}">
      <formula1>$O$16:$O$24</formula1>
    </dataValidation>
  </dataValidations>
  <hyperlinks>
    <hyperlink ref="P1" r:id="rId1" display="http://isuppo.com" xr:uid="{00000000-0004-0000-0000-000000000000}"/>
  </hyperlinks>
  <pageMargins left="0.55118110236220474" right="0.39370078740157483" top="0.74803149606299213" bottom="0.74803149606299213" header="0.31496062992125984" footer="0.31496062992125984"/>
  <pageSetup paperSize="9" scale="98" orientation="portrait" horizontalDpi="4294967293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5" name="Drop Down 1">
              <controlPr defaultSize="0" print="0" autoLine="0" autoPict="0">
                <anchor moveWithCells="1">
                  <from>
                    <xdr:col>14</xdr:col>
                    <xdr:colOff>0</xdr:colOff>
                    <xdr:row>0</xdr:row>
                    <xdr:rowOff>295275</xdr:rowOff>
                  </from>
                  <to>
                    <xdr:col>16</xdr:col>
                    <xdr:colOff>285750</xdr:colOff>
                    <xdr:row>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6" name="Button 8">
              <controlPr defaultSize="0" print="0" autoFill="0" autoPict="0" macro="[0]!メニュー表示">
                <anchor moveWithCells="1" sizeWithCells="1">
                  <from>
                    <xdr:col>14</xdr:col>
                    <xdr:colOff>0</xdr:colOff>
                    <xdr:row>7</xdr:row>
                    <xdr:rowOff>9525</xdr:rowOff>
                  </from>
                  <to>
                    <xdr:col>15</xdr:col>
                    <xdr:colOff>123825</xdr:colOff>
                    <xdr:row>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isuppo.com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ushida atsushi</dc:creator>
  <cp:lastModifiedBy>大塚 隆弘</cp:lastModifiedBy>
  <cp:lastPrinted>2013-10-02T08:57:46Z</cp:lastPrinted>
  <dcterms:created xsi:type="dcterms:W3CDTF">2013-09-11T04:54:24Z</dcterms:created>
  <dcterms:modified xsi:type="dcterms:W3CDTF">2021-12-21T23:37:37Z</dcterms:modified>
</cp:coreProperties>
</file>