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hirof\Downloads\"/>
    </mc:Choice>
  </mc:AlternateContent>
  <xr:revisionPtr revIDLastSave="0" documentId="13_ncr:1_{0DDB890F-5BE3-4C56-A7AF-CE957091D943}" xr6:coauthVersionLast="47" xr6:coauthVersionMax="47" xr10:uidLastSave="{00000000-0000-0000-0000-000000000000}"/>
  <bookViews>
    <workbookView xWindow="5220" yWindow="-11805" windowWidth="17280" windowHeight="8880" xr2:uid="{73BCE519-D17D-446F-B0B9-9DD26711CCD4}"/>
  </bookViews>
  <sheets>
    <sheet name="ベースシート" sheetId="1" r:id="rId1"/>
    <sheet name="2025.3"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 i="1" l="1"/>
  <c r="L17" i="1"/>
  <c r="L18" i="1"/>
  <c r="L19" i="1"/>
  <c r="L20" i="1"/>
  <c r="L21" i="1"/>
  <c r="L15" i="1"/>
  <c r="A55" i="1" l="1"/>
  <c r="A177" i="4"/>
  <c r="S177" i="4" s="1"/>
  <c r="S176" i="4"/>
  <c r="A176" i="4"/>
  <c r="A175" i="4"/>
  <c r="S175" i="4" s="1"/>
  <c r="A174" i="4"/>
  <c r="S174" i="4" s="1"/>
  <c r="A173" i="4"/>
  <c r="S173" i="4" s="1"/>
  <c r="S172" i="4"/>
  <c r="A172" i="4"/>
  <c r="A171" i="4"/>
  <c r="S171" i="4" s="1"/>
  <c r="A170" i="4"/>
  <c r="S170" i="4" s="1"/>
  <c r="A169" i="4"/>
  <c r="S169" i="4" s="1"/>
  <c r="S168" i="4"/>
  <c r="A168" i="4"/>
  <c r="A167" i="4"/>
  <c r="S167" i="4" s="1"/>
  <c r="A166" i="4"/>
  <c r="S166" i="4" s="1"/>
  <c r="A165" i="4"/>
  <c r="S165" i="4" s="1"/>
  <c r="S164" i="4"/>
  <c r="A164" i="4"/>
  <c r="S163" i="4"/>
  <c r="A163" i="4"/>
  <c r="A162" i="4"/>
  <c r="S162" i="4" s="1"/>
  <c r="A161" i="4"/>
  <c r="S161" i="4" s="1"/>
  <c r="A160" i="4"/>
  <c r="S160" i="4" s="1"/>
  <c r="A159" i="4"/>
  <c r="S159" i="4" s="1"/>
  <c r="A158" i="4"/>
  <c r="S158" i="4" s="1"/>
  <c r="A157" i="4"/>
  <c r="S157" i="4" s="1"/>
  <c r="S156" i="4"/>
  <c r="A156" i="4"/>
  <c r="A155" i="4"/>
  <c r="S155" i="4" s="1"/>
  <c r="A154" i="4"/>
  <c r="S154" i="4" s="1"/>
  <c r="A153" i="4"/>
  <c r="S153" i="4" s="1"/>
  <c r="A152" i="4"/>
  <c r="S152" i="4" s="1"/>
  <c r="A151" i="4"/>
  <c r="S151" i="4" s="1"/>
  <c r="A150" i="4"/>
  <c r="S150" i="4" s="1"/>
  <c r="A149" i="4"/>
  <c r="S149" i="4" s="1"/>
  <c r="A148" i="4"/>
  <c r="S148" i="4" s="1"/>
  <c r="A147" i="4"/>
  <c r="S147" i="4" s="1"/>
  <c r="A146" i="4"/>
  <c r="S146" i="4" s="1"/>
  <c r="A145" i="4"/>
  <c r="S145" i="4" s="1"/>
  <c r="A144" i="4"/>
  <c r="S144" i="4" s="1"/>
  <c r="A143" i="4"/>
  <c r="S143" i="4" s="1"/>
  <c r="A142" i="4"/>
  <c r="S142" i="4" s="1"/>
  <c r="A141" i="4"/>
  <c r="S141" i="4" s="1"/>
  <c r="S140" i="4"/>
  <c r="A140" i="4"/>
  <c r="A139" i="4"/>
  <c r="S139" i="4" s="1"/>
  <c r="A138" i="4"/>
  <c r="S138" i="4" s="1"/>
  <c r="A137" i="4"/>
  <c r="S137" i="4" s="1"/>
  <c r="S136" i="4"/>
  <c r="A136" i="4"/>
  <c r="A135" i="4"/>
  <c r="S135" i="4" s="1"/>
  <c r="A134" i="4"/>
  <c r="S134" i="4" s="1"/>
  <c r="A133" i="4"/>
  <c r="S133" i="4" s="1"/>
  <c r="A132" i="4"/>
  <c r="S132" i="4" s="1"/>
  <c r="A131" i="4"/>
  <c r="S131" i="4" s="1"/>
  <c r="A130" i="4"/>
  <c r="S130" i="4" s="1"/>
  <c r="A129" i="4"/>
  <c r="S129" i="4" s="1"/>
  <c r="A128" i="4"/>
  <c r="S128" i="4" s="1"/>
  <c r="A127" i="4"/>
  <c r="S127" i="4" s="1"/>
  <c r="A126" i="4"/>
  <c r="S126" i="4" s="1"/>
  <c r="A125" i="4"/>
  <c r="S125" i="4" s="1"/>
  <c r="S124" i="4"/>
  <c r="A124" i="4"/>
  <c r="S123" i="4"/>
  <c r="A123" i="4"/>
  <c r="A122" i="4"/>
  <c r="S122" i="4" s="1"/>
  <c r="A121" i="4"/>
  <c r="S121" i="4" s="1"/>
  <c r="A120" i="4"/>
  <c r="S120" i="4" s="1"/>
  <c r="A119" i="4"/>
  <c r="S119" i="4" s="1"/>
  <c r="A118" i="4"/>
  <c r="S118" i="4" s="1"/>
  <c r="A117" i="4"/>
  <c r="S117" i="4" s="1"/>
  <c r="A116" i="4"/>
  <c r="S116" i="4" s="1"/>
  <c r="A115" i="4"/>
  <c r="S115" i="4" s="1"/>
  <c r="A114" i="4"/>
  <c r="S114" i="4" s="1"/>
  <c r="A113" i="4"/>
  <c r="S113" i="4" s="1"/>
  <c r="A112" i="4"/>
  <c r="S112" i="4" s="1"/>
  <c r="A111" i="4"/>
  <c r="S111" i="4" s="1"/>
  <c r="A110" i="4"/>
  <c r="S110" i="4" s="1"/>
  <c r="A109" i="4"/>
  <c r="S109" i="4" s="1"/>
  <c r="A108" i="4"/>
  <c r="S108" i="4" s="1"/>
  <c r="S107" i="4"/>
  <c r="A107" i="4"/>
  <c r="A106" i="4"/>
  <c r="S106" i="4" s="1"/>
  <c r="A105" i="4"/>
  <c r="S105" i="4" s="1"/>
  <c r="A104" i="4"/>
  <c r="S104" i="4" s="1"/>
  <c r="A103" i="4"/>
  <c r="S103" i="4" s="1"/>
  <c r="A102" i="4"/>
  <c r="S102" i="4" s="1"/>
  <c r="A101" i="4"/>
  <c r="S101" i="4" s="1"/>
  <c r="A100" i="4"/>
  <c r="S100" i="4" s="1"/>
  <c r="A99" i="4"/>
  <c r="S99" i="4" s="1"/>
  <c r="A98" i="4"/>
  <c r="S98" i="4" s="1"/>
  <c r="A97" i="4"/>
  <c r="S97" i="4" s="1"/>
  <c r="A96" i="4"/>
  <c r="S96" i="4" s="1"/>
  <c r="A95" i="4"/>
  <c r="S95" i="4" s="1"/>
  <c r="A94" i="4"/>
  <c r="S94" i="4" s="1"/>
  <c r="A93" i="4"/>
  <c r="S93" i="4" s="1"/>
  <c r="A92" i="4"/>
  <c r="S92" i="4" s="1"/>
  <c r="A91" i="4"/>
  <c r="S91" i="4" s="1"/>
  <c r="A90" i="4"/>
  <c r="S90" i="4" s="1"/>
  <c r="A89" i="4"/>
  <c r="S89" i="4" s="1"/>
  <c r="S88" i="4"/>
  <c r="A88" i="4"/>
  <c r="A87" i="4"/>
  <c r="S87" i="4" s="1"/>
  <c r="A86" i="4"/>
  <c r="S86" i="4" s="1"/>
  <c r="A85" i="4"/>
  <c r="S85" i="4" s="1"/>
  <c r="A84" i="4"/>
  <c r="S84" i="4" s="1"/>
  <c r="A83" i="4"/>
  <c r="S83" i="4" s="1"/>
  <c r="A82" i="4"/>
  <c r="S82" i="4" s="1"/>
  <c r="A81" i="4"/>
  <c r="S81" i="4" s="1"/>
  <c r="A80" i="4"/>
  <c r="S80" i="4" s="1"/>
  <c r="A79" i="4"/>
  <c r="S79" i="4" s="1"/>
  <c r="A78" i="4"/>
  <c r="S78" i="4" s="1"/>
  <c r="A77" i="4"/>
  <c r="S77" i="4" s="1"/>
  <c r="S76" i="4"/>
  <c r="A76" i="4"/>
  <c r="S75" i="4"/>
  <c r="A75" i="4"/>
  <c r="A74" i="4"/>
  <c r="S74" i="4" s="1"/>
  <c r="A73" i="4"/>
  <c r="S73" i="4" s="1"/>
  <c r="S72" i="4"/>
  <c r="A72" i="4"/>
  <c r="S71" i="4"/>
  <c r="A71" i="4"/>
  <c r="A70" i="4"/>
  <c r="S70" i="4" s="1"/>
  <c r="A69" i="4"/>
  <c r="S69" i="4" s="1"/>
  <c r="A68" i="4"/>
  <c r="S68" i="4" s="1"/>
  <c r="S67" i="4"/>
  <c r="A67" i="4"/>
  <c r="A66" i="4"/>
  <c r="S66" i="4" s="1"/>
  <c r="A65" i="4"/>
  <c r="S65" i="4" s="1"/>
  <c r="S64" i="4"/>
  <c r="A64" i="4"/>
  <c r="A63" i="4"/>
  <c r="S63" i="4" s="1"/>
  <c r="A62" i="4"/>
  <c r="S62" i="4" s="1"/>
  <c r="A61" i="4"/>
  <c r="S61" i="4" s="1"/>
  <c r="S60" i="4"/>
  <c r="A60" i="4"/>
  <c r="S59" i="4"/>
  <c r="A59" i="4"/>
  <c r="A58" i="4"/>
  <c r="S58" i="4" s="1"/>
  <c r="A57" i="4"/>
  <c r="S57" i="4" s="1"/>
  <c r="B56" i="4"/>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0" i="4" s="1"/>
  <c r="B141" i="4" s="1"/>
  <c r="B142" i="4" s="1"/>
  <c r="B143" i="4" s="1"/>
  <c r="B144" i="4" s="1"/>
  <c r="B145" i="4" s="1"/>
  <c r="B146" i="4" s="1"/>
  <c r="B147" i="4" s="1"/>
  <c r="B148" i="4" s="1"/>
  <c r="B149" i="4" s="1"/>
  <c r="B150" i="4" s="1"/>
  <c r="B151" i="4" s="1"/>
  <c r="B152" i="4" s="1"/>
  <c r="B153" i="4" s="1"/>
  <c r="B154" i="4" s="1"/>
  <c r="B155" i="4" s="1"/>
  <c r="B156" i="4" s="1"/>
  <c r="B157" i="4" s="1"/>
  <c r="B158" i="4" s="1"/>
  <c r="B159" i="4" s="1"/>
  <c r="B160" i="4" s="1"/>
  <c r="B161" i="4" s="1"/>
  <c r="B162" i="4" s="1"/>
  <c r="B163" i="4" s="1"/>
  <c r="B164" i="4" s="1"/>
  <c r="B165" i="4" s="1"/>
  <c r="B166" i="4" s="1"/>
  <c r="B167" i="4" s="1"/>
  <c r="B168" i="4" s="1"/>
  <c r="B169" i="4" s="1"/>
  <c r="B170" i="4" s="1"/>
  <c r="B171" i="4" s="1"/>
  <c r="B172" i="4" s="1"/>
  <c r="B173" i="4" s="1"/>
  <c r="B174" i="4" s="1"/>
  <c r="B175" i="4" s="1"/>
  <c r="B176" i="4" s="1"/>
  <c r="B177" i="4" s="1"/>
  <c r="A56" i="4"/>
  <c r="S56" i="4" s="1"/>
  <c r="A55" i="4"/>
  <c r="S55" i="4" s="1"/>
  <c r="V44" i="4"/>
  <c r="V45" i="4" s="1"/>
  <c r="U44" i="4"/>
  <c r="U45" i="4" s="1"/>
  <c r="T44" i="4"/>
  <c r="T45" i="4" s="1"/>
  <c r="S44" i="4"/>
  <c r="S45" i="4" s="1"/>
  <c r="R44" i="4"/>
  <c r="R45" i="4" s="1"/>
  <c r="V42" i="4"/>
  <c r="U42" i="4"/>
  <c r="T42" i="4"/>
  <c r="S42" i="4"/>
  <c r="R42" i="4"/>
  <c r="V40" i="4"/>
  <c r="V41" i="4" s="1"/>
  <c r="U40" i="4"/>
  <c r="U41" i="4" s="1"/>
  <c r="T40" i="4"/>
  <c r="T41" i="4" s="1"/>
  <c r="S40" i="4"/>
  <c r="S41" i="4" s="1"/>
  <c r="R40" i="4"/>
  <c r="Y38" i="4"/>
  <c r="Z38" i="4" s="1"/>
  <c r="V38" i="4"/>
  <c r="U38" i="4"/>
  <c r="U39" i="4" s="1"/>
  <c r="T38" i="4"/>
  <c r="T39" i="4" s="1"/>
  <c r="S38" i="4"/>
  <c r="R38" i="4"/>
  <c r="Y37" i="4"/>
  <c r="Z37" i="4" s="1"/>
  <c r="Y36" i="4"/>
  <c r="Z36" i="4" s="1"/>
  <c r="V36" i="4"/>
  <c r="U36" i="4"/>
  <c r="T36" i="4"/>
  <c r="S36" i="4"/>
  <c r="R36" i="4"/>
  <c r="R37" i="4" s="1"/>
  <c r="Y35" i="4"/>
  <c r="Z35" i="4" s="1"/>
  <c r="Y34" i="4"/>
  <c r="Z34" i="4" s="1"/>
  <c r="V34" i="4"/>
  <c r="U34" i="4"/>
  <c r="T34" i="4"/>
  <c r="S34" i="4"/>
  <c r="R34" i="4"/>
  <c r="Y33" i="4"/>
  <c r="Z33" i="4" s="1"/>
  <c r="Y32" i="4"/>
  <c r="Z32" i="4" s="1"/>
  <c r="V32" i="4"/>
  <c r="U32" i="4"/>
  <c r="T32" i="4"/>
  <c r="S32" i="4"/>
  <c r="R32" i="4"/>
  <c r="V30" i="4"/>
  <c r="U30" i="4"/>
  <c r="T30" i="4"/>
  <c r="S30" i="4"/>
  <c r="R30" i="4"/>
  <c r="V28" i="4"/>
  <c r="U28" i="4"/>
  <c r="T28" i="4"/>
  <c r="S28" i="4"/>
  <c r="R28" i="4"/>
  <c r="S29" i="4" s="1"/>
  <c r="V26" i="4"/>
  <c r="U26" i="4"/>
  <c r="T26" i="4"/>
  <c r="S26" i="4"/>
  <c r="S27" i="4" s="1"/>
  <c r="R26" i="4"/>
  <c r="V24" i="4"/>
  <c r="U24" i="4"/>
  <c r="T24" i="4"/>
  <c r="S24" i="4"/>
  <c r="R24" i="4"/>
  <c r="Y23" i="4"/>
  <c r="Z23" i="4" s="1"/>
  <c r="Y22" i="4"/>
  <c r="Z22" i="4" s="1"/>
  <c r="V22" i="4"/>
  <c r="U22" i="4"/>
  <c r="T22" i="4"/>
  <c r="S22" i="4"/>
  <c r="R22" i="4"/>
  <c r="Y21" i="4"/>
  <c r="Z21" i="4" s="1"/>
  <c r="Y20" i="4"/>
  <c r="Z20" i="4" s="1"/>
  <c r="V20" i="4"/>
  <c r="V21" i="4" s="1"/>
  <c r="U20" i="4"/>
  <c r="T20" i="4"/>
  <c r="S20" i="4"/>
  <c r="R20" i="4"/>
  <c r="Y19" i="4"/>
  <c r="Z19" i="4" s="1"/>
  <c r="Y18" i="4"/>
  <c r="Z18" i="4" s="1"/>
  <c r="V18" i="4"/>
  <c r="U18" i="4"/>
  <c r="T18" i="4"/>
  <c r="S18" i="4"/>
  <c r="R18" i="4"/>
  <c r="Y17" i="4"/>
  <c r="Z17" i="4" s="1"/>
  <c r="G17" i="4"/>
  <c r="G18" i="4" s="1"/>
  <c r="F17" i="4"/>
  <c r="E17" i="4"/>
  <c r="D17" i="4"/>
  <c r="C17" i="4"/>
  <c r="V16" i="4"/>
  <c r="U16" i="4"/>
  <c r="T16" i="4"/>
  <c r="S16" i="4"/>
  <c r="R16" i="4"/>
  <c r="G15" i="4"/>
  <c r="G16" i="4" s="1"/>
  <c r="F15" i="4"/>
  <c r="E15" i="4"/>
  <c r="D15" i="4"/>
  <c r="C15" i="4"/>
  <c r="E16" i="4" s="1"/>
  <c r="V14" i="4"/>
  <c r="U14" i="4"/>
  <c r="T14" i="4"/>
  <c r="S14" i="4"/>
  <c r="R14" i="4"/>
  <c r="G13" i="4"/>
  <c r="F13" i="4"/>
  <c r="E13" i="4"/>
  <c r="D13" i="4"/>
  <c r="C13" i="4"/>
  <c r="V12" i="4"/>
  <c r="U12" i="4"/>
  <c r="U13" i="4" s="1"/>
  <c r="T12" i="4"/>
  <c r="S12" i="4"/>
  <c r="R12" i="4"/>
  <c r="G11" i="4"/>
  <c r="G12" i="4" s="1"/>
  <c r="F11" i="4"/>
  <c r="F12" i="4" s="1"/>
  <c r="E11" i="4"/>
  <c r="E12" i="4" s="1"/>
  <c r="D11" i="4"/>
  <c r="C11" i="4"/>
  <c r="V10" i="4"/>
  <c r="U10" i="4"/>
  <c r="T10" i="4"/>
  <c r="S10" i="4"/>
  <c r="R10" i="4"/>
  <c r="Y9" i="4"/>
  <c r="Z9" i="4" s="1"/>
  <c r="G9" i="4"/>
  <c r="F9" i="4"/>
  <c r="E9" i="4"/>
  <c r="D9" i="4"/>
  <c r="C9" i="4"/>
  <c r="Y8" i="4"/>
  <c r="Z8" i="4" s="1"/>
  <c r="V8" i="4"/>
  <c r="U8" i="4"/>
  <c r="T8" i="4"/>
  <c r="T9" i="4" s="1"/>
  <c r="S8" i="4"/>
  <c r="R8" i="4"/>
  <c r="N8" i="4"/>
  <c r="M8" i="4"/>
  <c r="L8" i="4"/>
  <c r="K8" i="4"/>
  <c r="K9" i="4" s="1"/>
  <c r="J8" i="4"/>
  <c r="Y7" i="4"/>
  <c r="Z7" i="4" s="1"/>
  <c r="G7" i="4"/>
  <c r="F7" i="4"/>
  <c r="E7" i="4"/>
  <c r="D7" i="4"/>
  <c r="C7" i="4"/>
  <c r="Y6" i="4"/>
  <c r="Z6" i="4" s="1"/>
  <c r="V6" i="4"/>
  <c r="U6" i="4"/>
  <c r="T6" i="4"/>
  <c r="S6" i="4"/>
  <c r="R6" i="4"/>
  <c r="N6" i="4"/>
  <c r="M6" i="4"/>
  <c r="L6" i="4"/>
  <c r="L7" i="4" s="1"/>
  <c r="K6" i="4"/>
  <c r="J6" i="4"/>
  <c r="Y5" i="4"/>
  <c r="Z5" i="4" s="1"/>
  <c r="G5" i="4"/>
  <c r="F5" i="4"/>
  <c r="E5" i="4"/>
  <c r="D5" i="4"/>
  <c r="C5" i="4"/>
  <c r="Y4" i="4"/>
  <c r="Z4" i="4" s="1"/>
  <c r="V4" i="4"/>
  <c r="U4" i="4"/>
  <c r="T4" i="4"/>
  <c r="S4" i="4"/>
  <c r="R4" i="4"/>
  <c r="N4" i="4"/>
  <c r="N5" i="4" s="1"/>
  <c r="M4" i="4"/>
  <c r="M5" i="4" s="1"/>
  <c r="L4" i="4"/>
  <c r="L5" i="4" s="1"/>
  <c r="K4" i="4"/>
  <c r="K5" i="4" s="1"/>
  <c r="J4" i="4"/>
  <c r="J5" i="4" s="1"/>
  <c r="Y3" i="4"/>
  <c r="Z3" i="4" s="1"/>
  <c r="G3" i="4"/>
  <c r="G4" i="4" s="1"/>
  <c r="F3" i="4"/>
  <c r="E3" i="4"/>
  <c r="D3" i="4"/>
  <c r="C3" i="4"/>
  <c r="Y38" i="1"/>
  <c r="Z38" i="1" s="1"/>
  <c r="Y37" i="1"/>
  <c r="Z37" i="1" s="1"/>
  <c r="Y36" i="1"/>
  <c r="Z36" i="1" s="1"/>
  <c r="Y35" i="1"/>
  <c r="Z35" i="1" s="1"/>
  <c r="Y34" i="1"/>
  <c r="Z34" i="1" s="1"/>
  <c r="Y33" i="1"/>
  <c r="Z33" i="1" s="1"/>
  <c r="Y32" i="1"/>
  <c r="Z32" i="1" s="1"/>
  <c r="Y23" i="1"/>
  <c r="Z23" i="1" s="1"/>
  <c r="Y22" i="1"/>
  <c r="Z22" i="1" s="1"/>
  <c r="Y21" i="1"/>
  <c r="Z21" i="1" s="1"/>
  <c r="Y20" i="1"/>
  <c r="Z20" i="1" s="1"/>
  <c r="Y19" i="1"/>
  <c r="Z19" i="1" s="1"/>
  <c r="Y18" i="1"/>
  <c r="Z18" i="1" s="1"/>
  <c r="Y17" i="1"/>
  <c r="Z17" i="1" s="1"/>
  <c r="Y9" i="1"/>
  <c r="Z9" i="1" s="1"/>
  <c r="Y8" i="1"/>
  <c r="Z8" i="1" s="1"/>
  <c r="Y7" i="1"/>
  <c r="Z7" i="1" s="1"/>
  <c r="Y6" i="1"/>
  <c r="Z6" i="1" s="1"/>
  <c r="Y5" i="1"/>
  <c r="Z5" i="1" s="1"/>
  <c r="Y4" i="1"/>
  <c r="Z4" i="1" s="1"/>
  <c r="T12" i="1"/>
  <c r="Y3" i="1"/>
  <c r="Z3" i="1" s="1"/>
  <c r="R34" i="1"/>
  <c r="R36" i="1"/>
  <c r="S12" i="1"/>
  <c r="S18" i="1"/>
  <c r="S42" i="1"/>
  <c r="S30" i="1"/>
  <c r="S36" i="1"/>
  <c r="S24" i="1"/>
  <c r="T30" i="1"/>
  <c r="V44" i="1"/>
  <c r="V42" i="1"/>
  <c r="V40" i="1"/>
  <c r="V38" i="1"/>
  <c r="V36" i="1"/>
  <c r="V34" i="1"/>
  <c r="V32" i="1"/>
  <c r="V30" i="1"/>
  <c r="V28" i="1"/>
  <c r="V26" i="1"/>
  <c r="V24" i="1"/>
  <c r="V22" i="1"/>
  <c r="U44" i="1"/>
  <c r="U42" i="1"/>
  <c r="U40" i="1"/>
  <c r="U38" i="1"/>
  <c r="U36" i="1"/>
  <c r="U34" i="1"/>
  <c r="U32" i="1"/>
  <c r="U30" i="1"/>
  <c r="S44" i="1"/>
  <c r="S40" i="1"/>
  <c r="S38" i="1"/>
  <c r="S34" i="1"/>
  <c r="S35" i="1" s="1"/>
  <c r="S32" i="1"/>
  <c r="S28" i="1"/>
  <c r="U28" i="1"/>
  <c r="V20" i="1"/>
  <c r="V18" i="1"/>
  <c r="V16" i="1"/>
  <c r="V14" i="1"/>
  <c r="V12" i="1"/>
  <c r="V10" i="1"/>
  <c r="U26" i="1"/>
  <c r="U24" i="1"/>
  <c r="U22" i="1"/>
  <c r="U20" i="1"/>
  <c r="U18" i="1"/>
  <c r="U16" i="1"/>
  <c r="U14" i="1"/>
  <c r="U12" i="1"/>
  <c r="U10" i="1"/>
  <c r="T44" i="1"/>
  <c r="T42" i="1"/>
  <c r="T40" i="1"/>
  <c r="T38" i="1"/>
  <c r="T36" i="1"/>
  <c r="T34" i="1"/>
  <c r="T35" i="1" s="1"/>
  <c r="T32" i="1"/>
  <c r="T28" i="1"/>
  <c r="T26" i="1"/>
  <c r="T24" i="1"/>
  <c r="T22" i="1"/>
  <c r="T20" i="1"/>
  <c r="T18" i="1"/>
  <c r="T16" i="1"/>
  <c r="T14" i="1"/>
  <c r="T10" i="1"/>
  <c r="R44" i="1"/>
  <c r="R45" i="1" s="1"/>
  <c r="S26" i="1"/>
  <c r="S22" i="1"/>
  <c r="S20" i="1"/>
  <c r="S16" i="1"/>
  <c r="S14" i="1"/>
  <c r="S10" i="1"/>
  <c r="V8" i="1"/>
  <c r="V6" i="1"/>
  <c r="U8" i="1"/>
  <c r="U6" i="1"/>
  <c r="T6" i="1"/>
  <c r="T8" i="1"/>
  <c r="S8" i="1"/>
  <c r="S6" i="1"/>
  <c r="V4" i="1"/>
  <c r="U4" i="1"/>
  <c r="T4" i="1"/>
  <c r="S4" i="1"/>
  <c r="R4" i="1"/>
  <c r="R6" i="1"/>
  <c r="R8" i="1"/>
  <c r="R42" i="1"/>
  <c r="R40" i="1"/>
  <c r="R38" i="1"/>
  <c r="R32" i="1"/>
  <c r="R30" i="1"/>
  <c r="R28" i="1"/>
  <c r="R20" i="1"/>
  <c r="R26" i="1"/>
  <c r="R24" i="1"/>
  <c r="R22" i="1"/>
  <c r="R18" i="1"/>
  <c r="R16" i="1"/>
  <c r="R14" i="1"/>
  <c r="R12" i="1"/>
  <c r="R10" i="1"/>
  <c r="C5" i="1"/>
  <c r="J4" i="1"/>
  <c r="D5" i="1"/>
  <c r="N8" i="1"/>
  <c r="M8" i="1"/>
  <c r="L8" i="1"/>
  <c r="K8" i="1"/>
  <c r="N6" i="1"/>
  <c r="M6" i="1"/>
  <c r="L6" i="1"/>
  <c r="K6" i="1"/>
  <c r="N4" i="1"/>
  <c r="M4" i="1"/>
  <c r="L4" i="1"/>
  <c r="K4" i="1"/>
  <c r="J8" i="1"/>
  <c r="J6" i="1"/>
  <c r="G17" i="1"/>
  <c r="G15" i="1"/>
  <c r="G13" i="1"/>
  <c r="G11" i="1"/>
  <c r="G9" i="1"/>
  <c r="G7" i="1"/>
  <c r="F17" i="1"/>
  <c r="F15" i="1"/>
  <c r="F13" i="1"/>
  <c r="F11" i="1"/>
  <c r="F9" i="1"/>
  <c r="F7" i="1"/>
  <c r="E17" i="1"/>
  <c r="E15" i="1"/>
  <c r="E13" i="1"/>
  <c r="E11" i="1"/>
  <c r="E9" i="1"/>
  <c r="E7" i="1"/>
  <c r="D17" i="1"/>
  <c r="D15" i="1"/>
  <c r="D13" i="1"/>
  <c r="D11" i="1"/>
  <c r="D9" i="1"/>
  <c r="D7" i="1"/>
  <c r="G5" i="1"/>
  <c r="F5" i="1"/>
  <c r="E5" i="1"/>
  <c r="C17" i="1"/>
  <c r="C15" i="1"/>
  <c r="C13" i="1"/>
  <c r="C11" i="1"/>
  <c r="C9" i="1"/>
  <c r="C7" i="1"/>
  <c r="G3" i="1"/>
  <c r="F3" i="1"/>
  <c r="E3" i="1"/>
  <c r="D3" i="1"/>
  <c r="A165" i="1"/>
  <c r="S165" i="1" s="1"/>
  <c r="A166" i="1"/>
  <c r="S166" i="1" s="1"/>
  <c r="A167" i="1"/>
  <c r="S167" i="1" s="1"/>
  <c r="A168" i="1"/>
  <c r="S168" i="1" s="1"/>
  <c r="A169" i="1"/>
  <c r="S169" i="1" s="1"/>
  <c r="A170" i="1"/>
  <c r="S170" i="1" s="1"/>
  <c r="A171" i="1"/>
  <c r="S171" i="1" s="1"/>
  <c r="A172" i="1"/>
  <c r="S172" i="1" s="1"/>
  <c r="A173" i="1"/>
  <c r="S173" i="1" s="1"/>
  <c r="A174" i="1"/>
  <c r="S174" i="1" s="1"/>
  <c r="A175" i="1"/>
  <c r="S175" i="1" s="1"/>
  <c r="A176" i="1"/>
  <c r="S176" i="1" s="1"/>
  <c r="A177" i="1"/>
  <c r="S177" i="1" s="1"/>
  <c r="C3" i="1"/>
  <c r="A60" i="1"/>
  <c r="S60" i="1" s="1"/>
  <c r="B56" i="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A56" i="1"/>
  <c r="S56" i="1" s="1"/>
  <c r="A57" i="1"/>
  <c r="S57" i="1" s="1"/>
  <c r="A58" i="1"/>
  <c r="S58" i="1" s="1"/>
  <c r="A59" i="1"/>
  <c r="S59" i="1" s="1"/>
  <c r="A61" i="1"/>
  <c r="S61" i="1" s="1"/>
  <c r="A62" i="1"/>
  <c r="S62" i="1" s="1"/>
  <c r="A63" i="1"/>
  <c r="S63" i="1" s="1"/>
  <c r="A64" i="1"/>
  <c r="S64" i="1" s="1"/>
  <c r="A65" i="1"/>
  <c r="S65" i="1" s="1"/>
  <c r="A66" i="1"/>
  <c r="S66" i="1" s="1"/>
  <c r="A67" i="1"/>
  <c r="S67" i="1" s="1"/>
  <c r="A68" i="1"/>
  <c r="S68" i="1" s="1"/>
  <c r="A69" i="1"/>
  <c r="S69" i="1" s="1"/>
  <c r="A70" i="1"/>
  <c r="S70" i="1" s="1"/>
  <c r="A71" i="1"/>
  <c r="S71" i="1" s="1"/>
  <c r="A72" i="1"/>
  <c r="S72" i="1" s="1"/>
  <c r="A73" i="1"/>
  <c r="S73" i="1" s="1"/>
  <c r="A74" i="1"/>
  <c r="S74" i="1" s="1"/>
  <c r="A75" i="1"/>
  <c r="S75" i="1" s="1"/>
  <c r="A76" i="1"/>
  <c r="S76" i="1" s="1"/>
  <c r="A77" i="1"/>
  <c r="S77" i="1" s="1"/>
  <c r="A78" i="1"/>
  <c r="S78" i="1" s="1"/>
  <c r="A79" i="1"/>
  <c r="S79" i="1" s="1"/>
  <c r="A80" i="1"/>
  <c r="S80" i="1" s="1"/>
  <c r="A81" i="1"/>
  <c r="S81" i="1" s="1"/>
  <c r="A82" i="1"/>
  <c r="S82" i="1" s="1"/>
  <c r="A83" i="1"/>
  <c r="S83" i="1" s="1"/>
  <c r="A84" i="1"/>
  <c r="S84" i="1" s="1"/>
  <c r="A85" i="1"/>
  <c r="S85" i="1" s="1"/>
  <c r="A86" i="1"/>
  <c r="S86" i="1" s="1"/>
  <c r="A87" i="1"/>
  <c r="S87" i="1" s="1"/>
  <c r="A88" i="1"/>
  <c r="S88" i="1" s="1"/>
  <c r="A89" i="1"/>
  <c r="S89" i="1" s="1"/>
  <c r="A90" i="1"/>
  <c r="S90" i="1" s="1"/>
  <c r="A91" i="1"/>
  <c r="S91" i="1" s="1"/>
  <c r="A92" i="1"/>
  <c r="S92" i="1" s="1"/>
  <c r="A93" i="1"/>
  <c r="S93" i="1" s="1"/>
  <c r="A94" i="1"/>
  <c r="S94" i="1" s="1"/>
  <c r="A95" i="1"/>
  <c r="S95" i="1" s="1"/>
  <c r="A96" i="1"/>
  <c r="S96" i="1" s="1"/>
  <c r="A97" i="1"/>
  <c r="S97" i="1" s="1"/>
  <c r="A98" i="1"/>
  <c r="S98" i="1" s="1"/>
  <c r="A99" i="1"/>
  <c r="S99" i="1" s="1"/>
  <c r="A100" i="1"/>
  <c r="S100" i="1" s="1"/>
  <c r="A101" i="1"/>
  <c r="S101" i="1" s="1"/>
  <c r="A102" i="1"/>
  <c r="S102" i="1" s="1"/>
  <c r="A103" i="1"/>
  <c r="S103" i="1" s="1"/>
  <c r="A104" i="1"/>
  <c r="S104" i="1" s="1"/>
  <c r="A105" i="1"/>
  <c r="S105" i="1" s="1"/>
  <c r="A106" i="1"/>
  <c r="S106" i="1" s="1"/>
  <c r="A107" i="1"/>
  <c r="S107" i="1" s="1"/>
  <c r="A108" i="1"/>
  <c r="S108" i="1" s="1"/>
  <c r="A109" i="1"/>
  <c r="S109" i="1" s="1"/>
  <c r="A110" i="1"/>
  <c r="S110" i="1" s="1"/>
  <c r="A111" i="1"/>
  <c r="S111" i="1" s="1"/>
  <c r="A112" i="1"/>
  <c r="S112" i="1" s="1"/>
  <c r="A113" i="1"/>
  <c r="S113" i="1" s="1"/>
  <c r="A114" i="1"/>
  <c r="S114" i="1" s="1"/>
  <c r="A115" i="1"/>
  <c r="S115" i="1" s="1"/>
  <c r="A116" i="1"/>
  <c r="S116" i="1" s="1"/>
  <c r="A117" i="1"/>
  <c r="S117" i="1" s="1"/>
  <c r="A118" i="1"/>
  <c r="S118" i="1" s="1"/>
  <c r="A119" i="1"/>
  <c r="S119" i="1" s="1"/>
  <c r="A120" i="1"/>
  <c r="S120" i="1" s="1"/>
  <c r="A121" i="1"/>
  <c r="S121" i="1" s="1"/>
  <c r="A122" i="1"/>
  <c r="S122" i="1" s="1"/>
  <c r="A123" i="1"/>
  <c r="S123" i="1" s="1"/>
  <c r="A124" i="1"/>
  <c r="S124" i="1" s="1"/>
  <c r="A125" i="1"/>
  <c r="S125" i="1" s="1"/>
  <c r="A126" i="1"/>
  <c r="S126" i="1" s="1"/>
  <c r="A127" i="1"/>
  <c r="S127" i="1" s="1"/>
  <c r="A128" i="1"/>
  <c r="S128" i="1" s="1"/>
  <c r="A129" i="1"/>
  <c r="S129" i="1" s="1"/>
  <c r="A130" i="1"/>
  <c r="S130" i="1" s="1"/>
  <c r="A131" i="1"/>
  <c r="S131" i="1" s="1"/>
  <c r="A132" i="1"/>
  <c r="S132" i="1" s="1"/>
  <c r="A133" i="1"/>
  <c r="S133" i="1" s="1"/>
  <c r="A134" i="1"/>
  <c r="S134" i="1" s="1"/>
  <c r="A135" i="1"/>
  <c r="S135" i="1" s="1"/>
  <c r="A136" i="1"/>
  <c r="S136" i="1" s="1"/>
  <c r="A137" i="1"/>
  <c r="S137" i="1" s="1"/>
  <c r="A138" i="1"/>
  <c r="S138" i="1" s="1"/>
  <c r="A139" i="1"/>
  <c r="S139" i="1" s="1"/>
  <c r="A140" i="1"/>
  <c r="S140" i="1" s="1"/>
  <c r="A141" i="1"/>
  <c r="S141" i="1" s="1"/>
  <c r="A142" i="1"/>
  <c r="S142" i="1" s="1"/>
  <c r="A143" i="1"/>
  <c r="S143" i="1" s="1"/>
  <c r="A144" i="1"/>
  <c r="S144" i="1" s="1"/>
  <c r="A145" i="1"/>
  <c r="S145" i="1" s="1"/>
  <c r="A146" i="1"/>
  <c r="S146" i="1" s="1"/>
  <c r="A147" i="1"/>
  <c r="S147" i="1" s="1"/>
  <c r="A148" i="1"/>
  <c r="S148" i="1" s="1"/>
  <c r="A149" i="1"/>
  <c r="S149" i="1" s="1"/>
  <c r="A150" i="1"/>
  <c r="S150" i="1" s="1"/>
  <c r="A151" i="1"/>
  <c r="S151" i="1" s="1"/>
  <c r="A152" i="1"/>
  <c r="S152" i="1" s="1"/>
  <c r="A153" i="1"/>
  <c r="S153" i="1" s="1"/>
  <c r="A154" i="1"/>
  <c r="S154" i="1" s="1"/>
  <c r="A155" i="1"/>
  <c r="S155" i="1" s="1"/>
  <c r="A156" i="1"/>
  <c r="S156" i="1" s="1"/>
  <c r="A157" i="1"/>
  <c r="S157" i="1" s="1"/>
  <c r="A158" i="1"/>
  <c r="S158" i="1" s="1"/>
  <c r="A159" i="1"/>
  <c r="S159" i="1" s="1"/>
  <c r="A160" i="1"/>
  <c r="S160" i="1" s="1"/>
  <c r="A161" i="1"/>
  <c r="S161" i="1" s="1"/>
  <c r="A162" i="1"/>
  <c r="S162" i="1" s="1"/>
  <c r="A163" i="1"/>
  <c r="S163" i="1" s="1"/>
  <c r="A164" i="1"/>
  <c r="S164" i="1" s="1"/>
  <c r="S55" i="1"/>
  <c r="N7" i="4" l="1"/>
  <c r="M9" i="4"/>
  <c r="U31" i="4"/>
  <c r="S39" i="4"/>
  <c r="V7" i="4"/>
  <c r="N9" i="4"/>
  <c r="T23" i="4"/>
  <c r="F4" i="4"/>
  <c r="T21" i="4"/>
  <c r="U23" i="4"/>
  <c r="R15" i="4"/>
  <c r="F18" i="4"/>
  <c r="V23" i="4"/>
  <c r="V39" i="4"/>
  <c r="K7" i="4"/>
  <c r="J9" i="4"/>
  <c r="M7" i="4"/>
  <c r="L9" i="4"/>
  <c r="S17" i="4"/>
  <c r="U37" i="1"/>
  <c r="F18" i="1"/>
  <c r="R43" i="1"/>
  <c r="E10" i="1"/>
  <c r="D14" i="1"/>
  <c r="G12" i="1"/>
  <c r="G16" i="1"/>
  <c r="D8" i="1"/>
  <c r="E12" i="1"/>
  <c r="T37" i="1"/>
  <c r="F14" i="1"/>
  <c r="E18" i="1"/>
  <c r="G10" i="1"/>
  <c r="V37" i="1"/>
  <c r="F8" i="1"/>
  <c r="E8" i="1"/>
  <c r="E6" i="1"/>
  <c r="D18" i="1"/>
  <c r="F10" i="1"/>
  <c r="G14" i="1"/>
  <c r="D16" i="1"/>
  <c r="F6" i="1"/>
  <c r="F12" i="1"/>
  <c r="D6" i="1"/>
  <c r="G6" i="1"/>
  <c r="G18" i="1"/>
  <c r="F16" i="1"/>
  <c r="D10" i="1"/>
  <c r="D12" i="1"/>
  <c r="E16" i="1"/>
  <c r="G8" i="1"/>
  <c r="S41" i="1"/>
  <c r="S37" i="1"/>
  <c r="S43" i="4"/>
  <c r="T37" i="4"/>
  <c r="E6" i="4"/>
  <c r="S5" i="4"/>
  <c r="F6" i="4"/>
  <c r="S11" i="4"/>
  <c r="D14" i="4"/>
  <c r="E18" i="4"/>
  <c r="U19" i="4"/>
  <c r="T35" i="4"/>
  <c r="T5" i="4"/>
  <c r="G6" i="4"/>
  <c r="T11" i="4"/>
  <c r="V15" i="4"/>
  <c r="R17" i="4"/>
  <c r="V19" i="4"/>
  <c r="T27" i="4"/>
  <c r="T33" i="4"/>
  <c r="U35" i="4"/>
  <c r="V37" i="4"/>
  <c r="T19" i="4"/>
  <c r="R31" i="4"/>
  <c r="V35" i="4"/>
  <c r="R41" i="4"/>
  <c r="U43" i="4"/>
  <c r="V5" i="4"/>
  <c r="T17" i="4"/>
  <c r="V27" i="4"/>
  <c r="S31" i="4"/>
  <c r="V33" i="4"/>
  <c r="V43" i="4"/>
  <c r="S13" i="4"/>
  <c r="U17" i="4"/>
  <c r="T25" i="4"/>
  <c r="T31" i="4"/>
  <c r="R39" i="4"/>
  <c r="D10" i="4"/>
  <c r="E14" i="4"/>
  <c r="F8" i="4"/>
  <c r="E4" i="4"/>
  <c r="G8" i="4"/>
  <c r="F10" i="4"/>
  <c r="G14" i="4"/>
  <c r="D16" i="4"/>
  <c r="E10" i="4"/>
  <c r="G10" i="4"/>
  <c r="D12" i="4"/>
  <c r="F14" i="4"/>
  <c r="D6" i="4"/>
  <c r="F16" i="4"/>
  <c r="D18" i="4"/>
  <c r="D8" i="4"/>
  <c r="E8" i="4"/>
  <c r="S7" i="4"/>
  <c r="U11" i="4"/>
  <c r="T15" i="4"/>
  <c r="V17" i="4"/>
  <c r="V25" i="4"/>
  <c r="V31" i="4"/>
  <c r="R5" i="4"/>
  <c r="V9" i="4"/>
  <c r="V11" i="4"/>
  <c r="U15" i="4"/>
  <c r="U27" i="4"/>
  <c r="T29" i="4"/>
  <c r="J7" i="4"/>
  <c r="U7" i="4"/>
  <c r="V13" i="4"/>
  <c r="S19" i="4"/>
  <c r="U33" i="4"/>
  <c r="S35" i="4"/>
  <c r="R21" i="4"/>
  <c r="S23" i="4"/>
  <c r="V29" i="4"/>
  <c r="T43" i="4"/>
  <c r="T7" i="4"/>
  <c r="U25" i="4"/>
  <c r="R7" i="4"/>
  <c r="R11" i="4"/>
  <c r="S15" i="4"/>
  <c r="S21" i="4"/>
  <c r="S37" i="4"/>
  <c r="R9" i="4"/>
  <c r="R13" i="4"/>
  <c r="R19" i="4"/>
  <c r="R25" i="4"/>
  <c r="R35" i="4"/>
  <c r="R43" i="4"/>
  <c r="U5" i="4"/>
  <c r="S9" i="4"/>
  <c r="U21" i="4"/>
  <c r="S25" i="4"/>
  <c r="U37" i="4"/>
  <c r="U29" i="4"/>
  <c r="T13" i="4"/>
  <c r="R27" i="4"/>
  <c r="R33" i="4"/>
  <c r="U9" i="4"/>
  <c r="S33" i="4"/>
  <c r="D4" i="4"/>
  <c r="R23" i="4"/>
  <c r="R29" i="4"/>
  <c r="E14" i="1"/>
  <c r="U33" i="1"/>
  <c r="U39" i="1"/>
  <c r="S39" i="1"/>
  <c r="U41" i="1"/>
  <c r="V33" i="1"/>
  <c r="T39" i="1"/>
  <c r="U43" i="1"/>
  <c r="V35" i="1"/>
  <c r="T41" i="1"/>
  <c r="S45" i="1"/>
  <c r="U45" i="1"/>
  <c r="R33" i="1"/>
  <c r="T43" i="1"/>
  <c r="V39" i="1"/>
  <c r="S43" i="1"/>
  <c r="R39" i="1"/>
  <c r="T45" i="1"/>
  <c r="V41" i="1"/>
  <c r="R41" i="1"/>
  <c r="U35" i="1"/>
  <c r="V43" i="1"/>
  <c r="T33" i="1"/>
  <c r="S33" i="1"/>
  <c r="V45" i="1"/>
  <c r="R37" i="1"/>
  <c r="R35" i="1"/>
  <c r="R13" i="1"/>
  <c r="R29" i="1"/>
  <c r="T17" i="1"/>
  <c r="R31" i="1"/>
  <c r="R11" i="1"/>
  <c r="R9" i="1"/>
  <c r="R19" i="1"/>
  <c r="R25" i="1"/>
  <c r="R27" i="1"/>
  <c r="V9" i="1"/>
  <c r="T11" i="1"/>
  <c r="U25" i="1"/>
  <c r="U29" i="1"/>
  <c r="T13" i="1"/>
  <c r="T29" i="1"/>
  <c r="R15" i="1"/>
  <c r="R7" i="1"/>
  <c r="V13" i="1"/>
  <c r="V27" i="1"/>
  <c r="R17" i="1"/>
  <c r="V15" i="1"/>
  <c r="R23" i="1"/>
  <c r="U9" i="1"/>
  <c r="S27" i="1"/>
  <c r="U21" i="1"/>
  <c r="V19" i="1"/>
  <c r="V7" i="1"/>
  <c r="T25" i="1"/>
  <c r="U23" i="1"/>
  <c r="V21" i="1"/>
  <c r="R21" i="1"/>
  <c r="S7" i="1"/>
  <c r="S11" i="1"/>
  <c r="U11" i="1"/>
  <c r="U27" i="1"/>
  <c r="S29" i="1"/>
  <c r="U31" i="1"/>
  <c r="V23" i="1"/>
  <c r="T31" i="1"/>
  <c r="S9" i="1"/>
  <c r="S15" i="1"/>
  <c r="T15" i="1"/>
  <c r="U13" i="1"/>
  <c r="V11" i="1"/>
  <c r="V25" i="1"/>
  <c r="S25" i="1"/>
  <c r="T9" i="1"/>
  <c r="S17" i="1"/>
  <c r="U15" i="1"/>
  <c r="S13" i="1"/>
  <c r="T7" i="1"/>
  <c r="S21" i="1"/>
  <c r="T19" i="1"/>
  <c r="U17" i="1"/>
  <c r="V29" i="1"/>
  <c r="S19" i="1"/>
  <c r="T23" i="1"/>
  <c r="T27" i="1"/>
  <c r="U7" i="1"/>
  <c r="S23" i="1"/>
  <c r="T21" i="1"/>
  <c r="U19" i="1"/>
  <c r="V17" i="1"/>
  <c r="V31" i="1"/>
  <c r="S31" i="1"/>
  <c r="V5" i="1"/>
  <c r="S5" i="1"/>
  <c r="T5" i="1"/>
  <c r="U5" i="1"/>
  <c r="R5" i="1"/>
  <c r="K7" i="1"/>
  <c r="L7" i="1"/>
  <c r="J7" i="1"/>
  <c r="M7" i="1"/>
  <c r="N7" i="1"/>
  <c r="K5" i="1"/>
  <c r="K9" i="1"/>
  <c r="L5" i="1"/>
  <c r="L9" i="1"/>
  <c r="M5" i="1"/>
  <c r="M9" i="1"/>
  <c r="N5" i="1"/>
  <c r="N9" i="1"/>
  <c r="J9" i="1"/>
  <c r="J5" i="1"/>
  <c r="F4" i="1"/>
  <c r="G4" i="1"/>
  <c r="E4" i="1"/>
  <c r="D4" i="1"/>
</calcChain>
</file>

<file path=xl/sharedStrings.xml><?xml version="1.0" encoding="utf-8"?>
<sst xmlns="http://schemas.openxmlformats.org/spreadsheetml/2006/main" count="325" uniqueCount="78">
  <si>
    <t>リピート率</t>
    <rPh sb="4" eb="5">
      <t>リツ</t>
    </rPh>
    <phoneticPr fontId="1"/>
  </si>
  <si>
    <t>来院数</t>
    <rPh sb="0" eb="3">
      <t>ライインスウ</t>
    </rPh>
    <phoneticPr fontId="1"/>
  </si>
  <si>
    <t>本澤</t>
  </si>
  <si>
    <t>本澤</t>
    <rPh sb="0" eb="2">
      <t>ホンザワ</t>
    </rPh>
    <phoneticPr fontId="1"/>
  </si>
  <si>
    <t>ホットペッパー</t>
    <phoneticPr fontId="1"/>
  </si>
  <si>
    <t>中村</t>
    <rPh sb="0" eb="2">
      <t>ナカムラ</t>
    </rPh>
    <phoneticPr fontId="1"/>
  </si>
  <si>
    <t>裕之</t>
    <rPh sb="0" eb="2">
      <t>ヒロユキ</t>
    </rPh>
    <phoneticPr fontId="1"/>
  </si>
  <si>
    <t>樫部</t>
    <rPh sb="0" eb="2">
      <t>カシベ</t>
    </rPh>
    <phoneticPr fontId="1"/>
  </si>
  <si>
    <t>裕美</t>
    <rPh sb="0" eb="2">
      <t>ユミ</t>
    </rPh>
    <phoneticPr fontId="1"/>
  </si>
  <si>
    <t>小池</t>
    <rPh sb="0" eb="2">
      <t>コイケ</t>
    </rPh>
    <phoneticPr fontId="1"/>
  </si>
  <si>
    <t>荒井</t>
    <rPh sb="0" eb="2">
      <t>アライ</t>
    </rPh>
    <phoneticPr fontId="1"/>
  </si>
  <si>
    <t>１回目</t>
    <rPh sb="1" eb="3">
      <t>カイメ</t>
    </rPh>
    <phoneticPr fontId="1"/>
  </si>
  <si>
    <t>２回目</t>
    <rPh sb="1" eb="3">
      <t>カイメ</t>
    </rPh>
    <phoneticPr fontId="1"/>
  </si>
  <si>
    <t>３回目</t>
    <rPh sb="1" eb="3">
      <t>カイメ</t>
    </rPh>
    <phoneticPr fontId="1"/>
  </si>
  <si>
    <t>４回目</t>
    <rPh sb="1" eb="3">
      <t>カイメ</t>
    </rPh>
    <phoneticPr fontId="1"/>
  </si>
  <si>
    <t>５回目</t>
    <rPh sb="1" eb="3">
      <t>カイメ</t>
    </rPh>
    <phoneticPr fontId="1"/>
  </si>
  <si>
    <t>院リピート率</t>
    <rPh sb="0" eb="1">
      <t>イン</t>
    </rPh>
    <rPh sb="5" eb="6">
      <t>リツ</t>
    </rPh>
    <phoneticPr fontId="1"/>
  </si>
  <si>
    <t>最終来院日</t>
    <rPh sb="0" eb="5">
      <t>サイシュウライインビ</t>
    </rPh>
    <phoneticPr fontId="1"/>
  </si>
  <si>
    <t>カルテNO</t>
    <phoneticPr fontId="1"/>
  </si>
  <si>
    <t>氏名</t>
    <rPh sb="0" eb="2">
      <t>シメイ</t>
    </rPh>
    <phoneticPr fontId="1"/>
  </si>
  <si>
    <t>離反</t>
    <rPh sb="0" eb="2">
      <t>リハン</t>
    </rPh>
    <phoneticPr fontId="1"/>
  </si>
  <si>
    <t>離反理由</t>
    <rPh sb="0" eb="4">
      <t>リハンリユウ</t>
    </rPh>
    <phoneticPr fontId="1"/>
  </si>
  <si>
    <t>※カルテNoの最初にNoを入れると自動で入力</t>
    <rPh sb="7" eb="9">
      <t>サイショ</t>
    </rPh>
    <rPh sb="13" eb="14">
      <t>イ</t>
    </rPh>
    <rPh sb="17" eb="19">
      <t>ジドウ</t>
    </rPh>
    <rPh sb="20" eb="22">
      <t>ニュウリョク</t>
    </rPh>
    <phoneticPr fontId="1"/>
  </si>
  <si>
    <t>来院経路
※選択式</t>
    <rPh sb="0" eb="4">
      <t>ライインケイロ</t>
    </rPh>
    <rPh sb="6" eb="9">
      <t>センタクシキ</t>
    </rPh>
    <phoneticPr fontId="1"/>
  </si>
  <si>
    <t>アンケート実施
※選択式</t>
    <rPh sb="5" eb="7">
      <t>ジッシ</t>
    </rPh>
    <rPh sb="9" eb="12">
      <t>センタクシキ</t>
    </rPh>
    <phoneticPr fontId="1"/>
  </si>
  <si>
    <t>パーソナル提案
※選択式</t>
    <rPh sb="5" eb="7">
      <t>テイアン</t>
    </rPh>
    <rPh sb="9" eb="12">
      <t>センタクシキ</t>
    </rPh>
    <phoneticPr fontId="1"/>
  </si>
  <si>
    <t>長期化
※選択式</t>
    <rPh sb="0" eb="3">
      <t>チョウキカ</t>
    </rPh>
    <rPh sb="5" eb="8">
      <t>センタクシキ</t>
    </rPh>
    <phoneticPr fontId="1"/>
  </si>
  <si>
    <t>日付入力</t>
    <rPh sb="0" eb="1">
      <t>ヒ</t>
    </rPh>
    <rPh sb="1" eb="2">
      <t>ツ</t>
    </rPh>
    <rPh sb="2" eb="4">
      <t>ニュウリョク</t>
    </rPh>
    <phoneticPr fontId="1"/>
  </si>
  <si>
    <t>リピート率集計表</t>
    <rPh sb="4" eb="8">
      <t>リツシュウケイヒョウ</t>
    </rPh>
    <phoneticPr fontId="1"/>
  </si>
  <si>
    <t>院の統計</t>
    <rPh sb="0" eb="1">
      <t>イン</t>
    </rPh>
    <rPh sb="2" eb="4">
      <t>トウケイ</t>
    </rPh>
    <phoneticPr fontId="1"/>
  </si>
  <si>
    <t>オンライン</t>
  </si>
  <si>
    <t>オンライン</t>
    <phoneticPr fontId="1"/>
  </si>
  <si>
    <t>オフライン</t>
    <phoneticPr fontId="1"/>
  </si>
  <si>
    <t>個人の統計</t>
    <rPh sb="0" eb="2">
      <t>コジン</t>
    </rPh>
    <rPh sb="3" eb="5">
      <t>トウケイ</t>
    </rPh>
    <phoneticPr fontId="1"/>
  </si>
  <si>
    <t>来院経路別リピート率   ※１回目は来院経路に占める対応割合</t>
    <rPh sb="0" eb="5">
      <t>ライインケイロベツ</t>
    </rPh>
    <rPh sb="9" eb="10">
      <t>リツ</t>
    </rPh>
    <rPh sb="15" eb="17">
      <t>カイメ</t>
    </rPh>
    <rPh sb="18" eb="22">
      <t>ライインケイロ</t>
    </rPh>
    <rPh sb="23" eb="24">
      <t>シ</t>
    </rPh>
    <rPh sb="26" eb="30">
      <t>タイオウワリアイ</t>
    </rPh>
    <phoneticPr fontId="1"/>
  </si>
  <si>
    <t>どうすれば離反しなかったか？（記述式）</t>
    <rPh sb="5" eb="7">
      <t>リハン</t>
    </rPh>
    <rPh sb="15" eb="18">
      <t>キジュツシキ</t>
    </rPh>
    <phoneticPr fontId="1"/>
  </si>
  <si>
    <t>アンケート実施率</t>
    <rPh sb="5" eb="8">
      <t>ジッシリツ</t>
    </rPh>
    <phoneticPr fontId="1"/>
  </si>
  <si>
    <t>実施回数</t>
    <rPh sb="0" eb="4">
      <t>ジッシカイスウ</t>
    </rPh>
    <phoneticPr fontId="1"/>
  </si>
  <si>
    <t>実施率</t>
    <rPh sb="0" eb="3">
      <t>ジッシリツ</t>
    </rPh>
    <phoneticPr fontId="1"/>
  </si>
  <si>
    <t>〇</t>
  </si>
  <si>
    <t>パーソナル提案率</t>
    <rPh sb="5" eb="8">
      <t>テイアンリツ</t>
    </rPh>
    <phoneticPr fontId="1"/>
  </si>
  <si>
    <t>提案数</t>
    <rPh sb="0" eb="3">
      <t>テイアンスウ</t>
    </rPh>
    <phoneticPr fontId="1"/>
  </si>
  <si>
    <t>提案率</t>
    <rPh sb="0" eb="3">
      <t>テイアンリツ</t>
    </rPh>
    <phoneticPr fontId="1"/>
  </si>
  <si>
    <t>初回
（日付）</t>
    <rPh sb="0" eb="2">
      <t>ショカイ</t>
    </rPh>
    <rPh sb="4" eb="5">
      <t>ヒ</t>
    </rPh>
    <rPh sb="5" eb="6">
      <t>ツ</t>
    </rPh>
    <phoneticPr fontId="1"/>
  </si>
  <si>
    <r>
      <t xml:space="preserve">２回目
</t>
    </r>
    <r>
      <rPr>
        <sz val="10"/>
        <color theme="1"/>
        <rFont val="游ゴシック"/>
        <family val="3"/>
        <charset val="128"/>
        <scheme val="minor"/>
      </rPr>
      <t>（日付）</t>
    </r>
    <rPh sb="1" eb="3">
      <t>カイメ</t>
    </rPh>
    <phoneticPr fontId="1"/>
  </si>
  <si>
    <r>
      <t xml:space="preserve">３回目
</t>
    </r>
    <r>
      <rPr>
        <sz val="10"/>
        <color theme="1"/>
        <rFont val="游ゴシック"/>
        <family val="3"/>
        <charset val="128"/>
        <scheme val="minor"/>
      </rPr>
      <t>（日付）</t>
    </r>
    <rPh sb="1" eb="3">
      <t>カイメ</t>
    </rPh>
    <phoneticPr fontId="1"/>
  </si>
  <si>
    <r>
      <t xml:space="preserve">４回目
</t>
    </r>
    <r>
      <rPr>
        <sz val="10"/>
        <color theme="1"/>
        <rFont val="游ゴシック"/>
        <family val="3"/>
        <charset val="128"/>
        <scheme val="minor"/>
      </rPr>
      <t>（日付）</t>
    </r>
    <rPh sb="1" eb="3">
      <t>カイメ</t>
    </rPh>
    <phoneticPr fontId="1"/>
  </si>
  <si>
    <r>
      <t xml:space="preserve">５回目
</t>
    </r>
    <r>
      <rPr>
        <sz val="10"/>
        <color theme="1"/>
        <rFont val="游ゴシック"/>
        <family val="3"/>
        <charset val="128"/>
        <scheme val="minor"/>
      </rPr>
      <t>（日付）</t>
    </r>
    <rPh sb="1" eb="3">
      <t>カイメ</t>
    </rPh>
    <phoneticPr fontId="1"/>
  </si>
  <si>
    <r>
      <t xml:space="preserve">担当
</t>
    </r>
    <r>
      <rPr>
        <sz val="9"/>
        <color theme="1"/>
        <rFont val="游ゴシック"/>
        <family val="3"/>
        <charset val="128"/>
        <scheme val="minor"/>
      </rPr>
      <t>※選択式</t>
    </r>
    <rPh sb="0" eb="2">
      <t>タントウ</t>
    </rPh>
    <rPh sb="4" eb="7">
      <t>センタクシキ</t>
    </rPh>
    <phoneticPr fontId="1"/>
  </si>
  <si>
    <t>長期化率</t>
    <rPh sb="0" eb="3">
      <t>チョウキカ</t>
    </rPh>
    <rPh sb="3" eb="4">
      <t>リツ</t>
    </rPh>
    <phoneticPr fontId="1"/>
  </si>
  <si>
    <t>※該当年月から1年前の新規を確認し手動で〇をつける</t>
    <rPh sb="1" eb="3">
      <t>ガイトウ</t>
    </rPh>
    <rPh sb="3" eb="5">
      <t>ネンゲツ</t>
    </rPh>
    <rPh sb="8" eb="9">
      <t>ネン</t>
    </rPh>
    <rPh sb="9" eb="10">
      <t>マエ</t>
    </rPh>
    <rPh sb="11" eb="13">
      <t>シンキ</t>
    </rPh>
    <rPh sb="14" eb="16">
      <t>カクニン</t>
    </rPh>
    <rPh sb="17" eb="19">
      <t>シュドウ</t>
    </rPh>
    <phoneticPr fontId="1"/>
  </si>
  <si>
    <t>長期化数</t>
    <rPh sb="0" eb="4">
      <t>チョウキカスウ</t>
    </rPh>
    <phoneticPr fontId="1"/>
  </si>
  <si>
    <t>長期化率</t>
    <rPh sb="0" eb="4">
      <t>チョウキカリツ</t>
    </rPh>
    <phoneticPr fontId="1"/>
  </si>
  <si>
    <t>テスト１</t>
    <phoneticPr fontId="1"/>
  </si>
  <si>
    <t>離反分析</t>
    <rPh sb="0" eb="4">
      <t>リハンブンセキ</t>
    </rPh>
    <phoneticPr fontId="1"/>
  </si>
  <si>
    <t>不正離反</t>
    <rPh sb="0" eb="4">
      <t>フセイリハン</t>
    </rPh>
    <phoneticPr fontId="1"/>
  </si>
  <si>
    <t>不正離反率</t>
    <rPh sb="0" eb="5">
      <t>フセイリハンリツ</t>
    </rPh>
    <phoneticPr fontId="1"/>
  </si>
  <si>
    <t>※不正離反は総離反-卒業-転院で算出</t>
    <rPh sb="1" eb="5">
      <t>フセイリハン</t>
    </rPh>
    <rPh sb="6" eb="7">
      <t>ソウ</t>
    </rPh>
    <rPh sb="7" eb="9">
      <t>リハン</t>
    </rPh>
    <rPh sb="10" eb="12">
      <t>ソツギョウ</t>
    </rPh>
    <rPh sb="13" eb="15">
      <t>テンイン</t>
    </rPh>
    <rPh sb="16" eb="18">
      <t>サンシュツ</t>
    </rPh>
    <phoneticPr fontId="1"/>
  </si>
  <si>
    <t>ネガティブ</t>
  </si>
  <si>
    <t>卒業</t>
  </si>
  <si>
    <t>転院等</t>
  </si>
  <si>
    <t>中村</t>
  </si>
  <si>
    <t>荒井</t>
  </si>
  <si>
    <t>総離反数</t>
    <rPh sb="0" eb="1">
      <t>ソウ</t>
    </rPh>
    <rPh sb="1" eb="4">
      <t>リハンスウ</t>
    </rPh>
    <phoneticPr fontId="1"/>
  </si>
  <si>
    <t>患者都合</t>
  </si>
  <si>
    <t>時間等合わず</t>
  </si>
  <si>
    <t>不明</t>
  </si>
  <si>
    <t>悪い印象ではない</t>
  </si>
  <si>
    <t>樫部</t>
  </si>
  <si>
    <t>ホットペッパー</t>
  </si>
  <si>
    <t>オフライン</t>
  </si>
  <si>
    <t>裕之</t>
  </si>
  <si>
    <t>裕美</t>
  </si>
  <si>
    <t>小池</t>
  </si>
  <si>
    <t>※卒業とは、施術者が「本日で終了にしましょう」と伝えた場合のみ（＝症状改善で自主的に来なくなった場合は含まない</t>
    <rPh sb="1" eb="3">
      <t>ソツギョウ</t>
    </rPh>
    <rPh sb="6" eb="9">
      <t>セジュツシャ</t>
    </rPh>
    <rPh sb="11" eb="13">
      <t>ホンジツ</t>
    </rPh>
    <rPh sb="14" eb="16">
      <t>シュウリョウ</t>
    </rPh>
    <rPh sb="24" eb="25">
      <t>ツタ</t>
    </rPh>
    <rPh sb="27" eb="29">
      <t>バアイ</t>
    </rPh>
    <rPh sb="33" eb="37">
      <t>ショウジョウカイゼン</t>
    </rPh>
    <rPh sb="38" eb="41">
      <t>ジシュテキ</t>
    </rPh>
    <rPh sb="42" eb="43">
      <t>コ</t>
    </rPh>
    <rPh sb="48" eb="50">
      <t>バアイ</t>
    </rPh>
    <rPh sb="51" eb="52">
      <t>フク</t>
    </rPh>
    <phoneticPr fontId="1"/>
  </si>
  <si>
    <t>最終担当</t>
    <rPh sb="0" eb="4">
      <t>サイシュウタントウ</t>
    </rPh>
    <phoneticPr fontId="1"/>
  </si>
  <si>
    <t>1年以上継続通院した場合に手動で○</t>
    <rPh sb="1" eb="4">
      <t>ネンイジョウ</t>
    </rPh>
    <rPh sb="4" eb="6">
      <t>ケイゾク</t>
    </rPh>
    <rPh sb="6" eb="8">
      <t>ツウイン</t>
    </rPh>
    <rPh sb="10" eb="12">
      <t>バアイ</t>
    </rPh>
    <rPh sb="13" eb="15">
      <t>シュドウ</t>
    </rPh>
    <phoneticPr fontId="1"/>
  </si>
  <si>
    <t>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</si>
</sst>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b/>
      <sz val="8"/>
      <color rgb="FFFF0000"/>
      <name val="游ゴシック"/>
      <family val="3"/>
      <charset val="128"/>
      <scheme val="minor"/>
    </font>
    <font>
      <b/>
      <sz val="8"/>
      <color theme="1"/>
      <name val="游ゴシック"/>
      <family val="3"/>
      <charset val="128"/>
      <scheme val="minor"/>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0" borderId="1" xfId="0" applyBorder="1">
      <alignment vertical="center"/>
    </xf>
    <xf numFmtId="0" fontId="0" fillId="0" borderId="1" xfId="0" applyBorder="1" applyAlignment="1">
      <alignment horizontal="center" vertical="center"/>
    </xf>
    <xf numFmtId="0" fontId="7" fillId="0" borderId="0" xfId="0" applyFont="1">
      <alignment vertical="center"/>
    </xf>
    <xf numFmtId="0" fontId="2" fillId="2" borderId="1" xfId="0" applyFont="1" applyFill="1" applyBorder="1" applyAlignment="1">
      <alignment horizontal="center"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31" fontId="0" fillId="0" borderId="1" xfId="0" applyNumberFormat="1" applyBorder="1">
      <alignment vertical="center"/>
    </xf>
    <xf numFmtId="0" fontId="3" fillId="0" borderId="1" xfId="0" applyFont="1" applyBorder="1">
      <alignment vertical="center"/>
    </xf>
    <xf numFmtId="56" fontId="0" fillId="0" borderId="1" xfId="0" applyNumberFormat="1" applyBorder="1">
      <alignment vertical="center"/>
    </xf>
    <xf numFmtId="9" fontId="0" fillId="0" borderId="1" xfId="0" applyNumberFormat="1" applyBorder="1">
      <alignment vertical="center"/>
    </xf>
    <xf numFmtId="0" fontId="0" fillId="5" borderId="1" xfId="0" applyFill="1" applyBorder="1">
      <alignment vertical="center"/>
    </xf>
    <xf numFmtId="0" fontId="0" fillId="0" borderId="2" xfId="0" applyBorder="1" applyAlignment="1">
      <alignment horizontal="center" vertical="center"/>
    </xf>
    <xf numFmtId="9" fontId="0" fillId="0" borderId="2" xfId="0" applyNumberFormat="1" applyBorder="1" applyAlignment="1">
      <alignment horizontal="center" vertical="center"/>
    </xf>
    <xf numFmtId="0" fontId="0" fillId="0" borderId="3" xfId="0" applyBorder="1" applyAlignment="1">
      <alignment horizontal="center" vertical="center"/>
    </xf>
    <xf numFmtId="9" fontId="0" fillId="0" borderId="1" xfId="0" applyNumberFormat="1" applyBorder="1" applyAlignment="1">
      <alignment horizontal="center" vertical="center"/>
    </xf>
    <xf numFmtId="0" fontId="0" fillId="0" borderId="9" xfId="0" applyBorder="1" applyAlignment="1">
      <alignment horizontal="center" vertical="center"/>
    </xf>
    <xf numFmtId="9" fontId="0" fillId="0" borderId="9" xfId="0" applyNumberFormat="1" applyBorder="1" applyAlignment="1">
      <alignment horizontal="center" vertical="center"/>
    </xf>
    <xf numFmtId="9" fontId="0" fillId="0" borderId="11" xfId="0" applyNumberFormat="1" applyBorder="1" applyAlignment="1">
      <alignment horizontal="center" vertical="center"/>
    </xf>
    <xf numFmtId="0" fontId="0" fillId="0" borderId="4" xfId="0" applyBorder="1" applyAlignment="1">
      <alignment horizontal="center" vertical="center"/>
    </xf>
    <xf numFmtId="9" fontId="0" fillId="0" borderId="4" xfId="0" applyNumberFormat="1" applyBorder="1" applyAlignment="1">
      <alignment horizontal="center" vertical="center"/>
    </xf>
    <xf numFmtId="9" fontId="0" fillId="0" borderId="13" xfId="0" applyNumberFormat="1" applyBorder="1" applyAlignment="1">
      <alignment horizontal="center" vertical="center"/>
    </xf>
    <xf numFmtId="0" fontId="0" fillId="0" borderId="11" xfId="0" applyBorder="1">
      <alignment vertical="center"/>
    </xf>
    <xf numFmtId="0" fontId="0" fillId="0" borderId="12" xfId="0" applyBorder="1">
      <alignment vertical="center"/>
    </xf>
    <xf numFmtId="0" fontId="0" fillId="5" borderId="9" xfId="0" applyFill="1" applyBorder="1">
      <alignment vertical="center"/>
    </xf>
    <xf numFmtId="9" fontId="0" fillId="0" borderId="18" xfId="0" applyNumberFormat="1" applyBorder="1" applyAlignment="1">
      <alignment horizontal="center" vertical="center"/>
    </xf>
    <xf numFmtId="0" fontId="0" fillId="0" borderId="20" xfId="0" applyBorder="1" applyAlignment="1">
      <alignment horizontal="center" vertical="center"/>
    </xf>
    <xf numFmtId="0" fontId="0" fillId="0" borderId="9" xfId="0" applyBorder="1">
      <alignment vertical="center"/>
    </xf>
    <xf numFmtId="9" fontId="0" fillId="0" borderId="9" xfId="0" applyNumberFormat="1" applyBorder="1">
      <alignment vertical="center"/>
    </xf>
    <xf numFmtId="0" fontId="0" fillId="5" borderId="19" xfId="0" applyFill="1" applyBorder="1">
      <alignment vertical="center"/>
    </xf>
    <xf numFmtId="0" fontId="0" fillId="5" borderId="3" xfId="0" applyFill="1" applyBorder="1">
      <alignment vertical="center"/>
    </xf>
    <xf numFmtId="0" fontId="0" fillId="5" borderId="21" xfId="0" applyFill="1" applyBorder="1">
      <alignment vertical="center"/>
    </xf>
    <xf numFmtId="0" fontId="0" fillId="5" borderId="20" xfId="0" applyFill="1" applyBorder="1">
      <alignment vertical="center"/>
    </xf>
    <xf numFmtId="9" fontId="0" fillId="0" borderId="11" xfId="0" applyNumberFormat="1" applyBorder="1">
      <alignment vertical="center"/>
    </xf>
    <xf numFmtId="9" fontId="0" fillId="0" borderId="12" xfId="0" applyNumberFormat="1" applyBorder="1">
      <alignment vertical="center"/>
    </xf>
    <xf numFmtId="0" fontId="0" fillId="8" borderId="0" xfId="0" applyFill="1" applyAlignment="1">
      <alignment horizontal="center" vertical="center"/>
    </xf>
    <xf numFmtId="0" fontId="0" fillId="6" borderId="7" xfId="0" applyFill="1" applyBorder="1" applyAlignment="1">
      <alignment horizontal="center" vertical="center"/>
    </xf>
    <xf numFmtId="0" fontId="0" fillId="7" borderId="0" xfId="0" applyFill="1" applyAlignment="1">
      <alignment horizontal="center" vertical="center"/>
    </xf>
    <xf numFmtId="0" fontId="0" fillId="8" borderId="0" xfId="0" applyFill="1" applyAlignment="1">
      <alignment horizontal="center" vertical="center"/>
    </xf>
    <xf numFmtId="0" fontId="0" fillId="4" borderId="1" xfId="0" applyFill="1" applyBorder="1" applyAlignment="1">
      <alignment horizontal="center" vertical="center"/>
    </xf>
    <xf numFmtId="0" fontId="0" fillId="5" borderId="22"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5" borderId="8" xfId="0" applyFill="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0" fillId="5" borderId="10"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3" fillId="5" borderId="8" xfId="0" applyFont="1" applyFill="1" applyBorder="1" applyAlignment="1">
      <alignment horizontal="center" vertical="center"/>
    </xf>
    <xf numFmtId="0" fontId="3" fillId="5" borderId="10" xfId="0" applyFont="1" applyFill="1" applyBorder="1" applyAlignment="1">
      <alignment horizontal="center" vertical="center"/>
    </xf>
    <xf numFmtId="0" fontId="0" fillId="3" borderId="1" xfId="0" applyFill="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5" borderId="1" xfId="0" applyFill="1" applyBorder="1" applyAlignment="1">
      <alignment horizontal="center" vertical="center"/>
    </xf>
    <xf numFmtId="0" fontId="0" fillId="5" borderId="17" xfId="0" applyFill="1" applyBorder="1" applyAlignment="1">
      <alignment horizontal="center" vertical="center"/>
    </xf>
    <xf numFmtId="0" fontId="0" fillId="5" borderId="2" xfId="0" applyFill="1" applyBorder="1" applyAlignment="1">
      <alignment horizontal="center" vertical="center"/>
    </xf>
    <xf numFmtId="0" fontId="2" fillId="5" borderId="8" xfId="0" applyFont="1" applyFill="1" applyBorder="1" applyAlignment="1">
      <alignment horizontal="center" vertical="center"/>
    </xf>
    <xf numFmtId="0" fontId="2" fillId="5" borderId="1" xfId="0" applyFont="1" applyFill="1" applyBorder="1" applyAlignment="1">
      <alignment horizontal="center" vertical="center"/>
    </xf>
    <xf numFmtId="0" fontId="0" fillId="5" borderId="19" xfId="0" applyFill="1" applyBorder="1" applyAlignment="1">
      <alignment horizontal="center" vertical="center"/>
    </xf>
    <xf numFmtId="0" fontId="0" fillId="5" borderId="3" xfId="0" applyFill="1" applyBorder="1" applyAlignment="1">
      <alignment horizontal="center" vertical="center"/>
    </xf>
    <xf numFmtId="9" fontId="0" fillId="0" borderId="1" xfId="0" applyNumberFormat="1" applyBorder="1" applyAlignment="1">
      <alignment horizontal="center" vertical="center"/>
    </xf>
    <xf numFmtId="0" fontId="8" fillId="0" borderId="0" xfId="0" applyFont="1">
      <alignment vertical="center"/>
    </xf>
    <xf numFmtId="0" fontId="0" fillId="0" borderId="0" xfId="0" applyBorder="1" applyAlignment="1">
      <alignment horizontal="center" vertical="center"/>
    </xf>
    <xf numFmtId="9" fontId="0" fillId="0" borderId="0" xfId="0" applyNumberFormat="1" applyBorder="1" applyAlignment="1">
      <alignment horizontal="center" vertical="center"/>
    </xf>
    <xf numFmtId="9" fontId="0" fillId="0" borderId="0" xfId="0" applyNumberFormat="1" applyBorder="1">
      <alignment vertical="center"/>
    </xf>
    <xf numFmtId="0" fontId="0" fillId="7" borderId="7" xfId="0"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lignment vertical="center"/>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2" fillId="5" borderId="1" xfId="0" applyFont="1" applyFill="1" applyBorder="1">
      <alignment vertical="center"/>
    </xf>
    <xf numFmtId="0" fontId="4" fillId="5" borderId="1" xfId="0" applyFont="1" applyFill="1" applyBorder="1">
      <alignment vertical="center"/>
    </xf>
    <xf numFmtId="0" fontId="4" fillId="5" borderId="1" xfId="0" applyFont="1" applyFill="1" applyBorder="1" applyAlignment="1">
      <alignment horizontal="center" vertical="center"/>
    </xf>
  </cellXfs>
  <cellStyles count="1">
    <cellStyle name="標準" xfId="0" builtinId="0"/>
  </cellStyles>
  <dxfs count="210">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79998168889431442"/>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
      <fill>
        <patternFill>
          <bgColor theme="9" tint="0.79998168889431442"/>
        </patternFill>
      </fill>
    </dxf>
    <dxf>
      <fill>
        <patternFill>
          <bgColor theme="7" tint="0.59996337778862885"/>
        </patternFill>
      </fill>
    </dxf>
    <dxf>
      <fill>
        <patternFill>
          <bgColor rgb="FFFFCCFF"/>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279400</xdr:colOff>
      <xdr:row>47</xdr:row>
      <xdr:rowOff>152400</xdr:rowOff>
    </xdr:from>
    <xdr:to>
      <xdr:col>25</xdr:col>
      <xdr:colOff>397933</xdr:colOff>
      <xdr:row>50</xdr:row>
      <xdr:rowOff>228598</xdr:rowOff>
    </xdr:to>
    <xdr:sp macro="" textlink="">
      <xdr:nvSpPr>
        <xdr:cNvPr id="2" name="吹き出し: 四角形 1">
          <a:extLst>
            <a:ext uri="{FF2B5EF4-FFF2-40B4-BE49-F238E27FC236}">
              <a16:creationId xmlns:a16="http://schemas.microsoft.com/office/drawing/2014/main" id="{B04966A9-7390-0D66-FF98-A74EFA39138D}"/>
            </a:ext>
          </a:extLst>
        </xdr:cNvPr>
        <xdr:cNvSpPr/>
      </xdr:nvSpPr>
      <xdr:spPr>
        <a:xfrm>
          <a:off x="13580533" y="11057467"/>
          <a:ext cx="4131733" cy="761998"/>
        </a:xfrm>
        <a:prstGeom prst="wedgeRectCallout">
          <a:avLst>
            <a:gd name="adj1" fmla="val 479"/>
            <a:gd name="adj2" fmla="val 166944"/>
          </a:avLst>
        </a:prstGeom>
      </xdr:spPr>
      <xdr:style>
        <a:lnRef idx="3">
          <a:schemeClr val="lt1"/>
        </a:lnRef>
        <a:fillRef idx="1">
          <a:schemeClr val="accent5"/>
        </a:fillRef>
        <a:effectRef idx="1">
          <a:schemeClr val="accent5"/>
        </a:effectRef>
        <a:fontRef idx="minor">
          <a:schemeClr val="lt1"/>
        </a:fontRef>
      </xdr:style>
      <xdr:txBody>
        <a:bodyPr vertOverflow="clip" horzOverflow="clip" rtlCol="0" anchor="t"/>
        <a:lstStyle/>
        <a:p>
          <a:pPr algn="l"/>
          <a:r>
            <a:rPr kumimoji="1" lang="ja-JP" altLang="en-US" sz="1100"/>
            <a:t>「</a:t>
          </a:r>
          <a:r>
            <a:rPr kumimoji="1" lang="en-US" altLang="ja-JP" sz="1100"/>
            <a:t>J</a:t>
          </a:r>
          <a:r>
            <a:rPr kumimoji="1" lang="ja-JP" altLang="en-US" sz="1100"/>
            <a:t>列」「</a:t>
          </a:r>
          <a:r>
            <a:rPr kumimoji="1" lang="en-US" altLang="ja-JP" sz="1100"/>
            <a:t>L</a:t>
          </a:r>
          <a:r>
            <a:rPr kumimoji="1" lang="ja-JP" altLang="en-US" sz="1100"/>
            <a:t>列」「</a:t>
          </a:r>
          <a:r>
            <a:rPr kumimoji="1" lang="en-US" altLang="ja-JP" sz="1100"/>
            <a:t>N</a:t>
          </a:r>
          <a:r>
            <a:rPr kumimoji="1" lang="ja-JP" altLang="en-US" sz="1100"/>
            <a:t>列」「</a:t>
          </a:r>
          <a:r>
            <a:rPr kumimoji="1" lang="en-US" altLang="ja-JP" sz="1100"/>
            <a:t>P</a:t>
          </a:r>
          <a:r>
            <a:rPr kumimoji="1" lang="ja-JP" altLang="en-US" sz="1100"/>
            <a:t>列」「</a:t>
          </a:r>
          <a:r>
            <a:rPr kumimoji="1" lang="en-US" altLang="ja-JP" sz="1100"/>
            <a:t>R</a:t>
          </a:r>
          <a:r>
            <a:rPr kumimoji="1" lang="ja-JP" altLang="en-US" sz="1100"/>
            <a:t>列」の担当スタッフから最後に担当したスタッフを自動的に抽出できるようにしたい</a:t>
          </a:r>
        </a:p>
      </xdr:txBody>
    </xdr:sp>
    <xdr:clientData/>
  </xdr:twoCellAnchor>
  <xdr:twoCellAnchor>
    <xdr:from>
      <xdr:col>5</xdr:col>
      <xdr:colOff>330200</xdr:colOff>
      <xdr:row>22</xdr:row>
      <xdr:rowOff>127000</xdr:rowOff>
    </xdr:from>
    <xdr:to>
      <xdr:col>9</xdr:col>
      <xdr:colOff>67734</xdr:colOff>
      <xdr:row>25</xdr:row>
      <xdr:rowOff>101600</xdr:rowOff>
    </xdr:to>
    <xdr:sp macro="" textlink="">
      <xdr:nvSpPr>
        <xdr:cNvPr id="4" name="吹き出し: 四角形 3">
          <a:extLst>
            <a:ext uri="{FF2B5EF4-FFF2-40B4-BE49-F238E27FC236}">
              <a16:creationId xmlns:a16="http://schemas.microsoft.com/office/drawing/2014/main" id="{CC74E0FB-1AE9-69AF-FD3F-725F9042DEE2}"/>
            </a:ext>
          </a:extLst>
        </xdr:cNvPr>
        <xdr:cNvSpPr/>
      </xdr:nvSpPr>
      <xdr:spPr>
        <a:xfrm>
          <a:off x="4461933" y="5300133"/>
          <a:ext cx="3014134" cy="668867"/>
        </a:xfrm>
        <a:prstGeom prst="wedgeRectCallout">
          <a:avLst>
            <a:gd name="adj1" fmla="val 50640"/>
            <a:gd name="adj2" fmla="val -132772"/>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r>
            <a:rPr kumimoji="1" lang="ja-JP" altLang="en-US" sz="1100"/>
            <a:t>「</a:t>
          </a:r>
          <a:r>
            <a:rPr kumimoji="1" lang="en-US" altLang="ja-JP" sz="1100"/>
            <a:t>W</a:t>
          </a:r>
          <a:r>
            <a:rPr kumimoji="1" lang="ja-JP" altLang="en-US" sz="1100"/>
            <a:t>列」の最終担当者のうち「</a:t>
          </a:r>
          <a:r>
            <a:rPr kumimoji="1" lang="en-US" altLang="ja-JP" sz="1100"/>
            <a:t>S</a:t>
          </a:r>
          <a:r>
            <a:rPr kumimoji="1" lang="ja-JP" altLang="en-US" sz="1100"/>
            <a:t>列」に○がついている人を抽出したい</a:t>
          </a:r>
        </a:p>
      </xdr:txBody>
    </xdr:sp>
    <xdr:clientData/>
  </xdr:twoCellAnchor>
  <xdr:twoCellAnchor>
    <xdr:from>
      <xdr:col>9</xdr:col>
      <xdr:colOff>253999</xdr:colOff>
      <xdr:row>22</xdr:row>
      <xdr:rowOff>211666</xdr:rowOff>
    </xdr:from>
    <xdr:to>
      <xdr:col>14</xdr:col>
      <xdr:colOff>296333</xdr:colOff>
      <xdr:row>26</xdr:row>
      <xdr:rowOff>135466</xdr:rowOff>
    </xdr:to>
    <xdr:sp macro="" textlink="">
      <xdr:nvSpPr>
        <xdr:cNvPr id="5" name="吹き出し: 四角形 4">
          <a:extLst>
            <a:ext uri="{FF2B5EF4-FFF2-40B4-BE49-F238E27FC236}">
              <a16:creationId xmlns:a16="http://schemas.microsoft.com/office/drawing/2014/main" id="{6D23609E-3AC8-4527-ABCD-549C5DB952B6}"/>
            </a:ext>
          </a:extLst>
        </xdr:cNvPr>
        <xdr:cNvSpPr/>
      </xdr:nvSpPr>
      <xdr:spPr>
        <a:xfrm>
          <a:off x="7662332" y="5384799"/>
          <a:ext cx="3014134" cy="846667"/>
        </a:xfrm>
        <a:prstGeom prst="wedgeRectCallout">
          <a:avLst>
            <a:gd name="adj1" fmla="val -33630"/>
            <a:gd name="adj2" fmla="val -119379"/>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l"/>
          <a:r>
            <a:rPr kumimoji="1" lang="ja-JP" altLang="en-US" sz="1100"/>
            <a:t>「</a:t>
          </a:r>
          <a:r>
            <a:rPr kumimoji="1" lang="en-US" altLang="ja-JP" sz="1100"/>
            <a:t>W</a:t>
          </a:r>
          <a:r>
            <a:rPr kumimoji="1" lang="ja-JP" altLang="en-US" sz="1100"/>
            <a:t>列」の最終担当者のうち「</a:t>
          </a:r>
          <a:r>
            <a:rPr kumimoji="1" lang="en-US" altLang="ja-JP" sz="1100"/>
            <a:t>S</a:t>
          </a:r>
          <a:r>
            <a:rPr kumimoji="1" lang="ja-JP" altLang="en-US" sz="1100"/>
            <a:t>列」に○がついている人、かつ「</a:t>
          </a:r>
          <a:r>
            <a:rPr kumimoji="1" lang="en-US" altLang="ja-JP" sz="1100"/>
            <a:t>T-V</a:t>
          </a:r>
          <a:r>
            <a:rPr kumimoji="1" lang="ja-JP" altLang="en-US" sz="1100"/>
            <a:t>列」の離反理由が「卒業」と「転院等」意外だった場合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91EB0-BF2F-45A1-929C-6E23DF38C12B}">
  <dimension ref="A1:AB177"/>
  <sheetViews>
    <sheetView tabSelected="1" topLeftCell="A19" zoomScale="90" zoomScaleNormal="90" workbookViewId="0">
      <selection activeCell="N19" sqref="N19"/>
    </sheetView>
  </sheetViews>
  <sheetFormatPr defaultRowHeight="18" x14ac:dyDescent="0.45"/>
  <cols>
    <col min="1" max="1" width="13.3984375" bestFit="1" customWidth="1"/>
    <col min="3" max="8" width="10.69921875" customWidth="1"/>
    <col min="9" max="9" width="11" customWidth="1"/>
    <col min="10" max="10" width="7.69921875" customWidth="1"/>
    <col min="11" max="11" width="8.296875" customWidth="1"/>
    <col min="12" max="19" width="7.69921875" customWidth="1"/>
  </cols>
  <sheetData>
    <row r="1" spans="1:26" x14ac:dyDescent="0.45">
      <c r="A1" s="54" t="s">
        <v>28</v>
      </c>
      <c r="B1" s="55"/>
      <c r="C1" s="55"/>
      <c r="D1" s="55"/>
      <c r="E1" s="55"/>
      <c r="F1" s="55"/>
      <c r="G1" s="56"/>
      <c r="I1" s="59" t="s">
        <v>34</v>
      </c>
      <c r="J1" s="59"/>
      <c r="K1" s="59"/>
      <c r="L1" s="59"/>
      <c r="M1" s="59"/>
      <c r="N1" s="59"/>
      <c r="O1" s="59"/>
      <c r="P1" s="59"/>
      <c r="Q1" s="59"/>
      <c r="R1" s="59"/>
      <c r="S1" s="59"/>
      <c r="T1" s="59"/>
      <c r="U1" s="59"/>
      <c r="V1" s="59"/>
      <c r="W1" s="76"/>
      <c r="X1" s="41" t="s">
        <v>36</v>
      </c>
      <c r="Y1" s="41"/>
      <c r="Z1" s="41"/>
    </row>
    <row r="2" spans="1:26" x14ac:dyDescent="0.45">
      <c r="A2" s="66" t="s">
        <v>0</v>
      </c>
      <c r="B2" s="67"/>
      <c r="C2" s="16" t="s">
        <v>11</v>
      </c>
      <c r="D2" s="16" t="s">
        <v>12</v>
      </c>
      <c r="E2" s="16" t="s">
        <v>13</v>
      </c>
      <c r="F2" s="16" t="s">
        <v>14</v>
      </c>
      <c r="G2" s="29" t="s">
        <v>15</v>
      </c>
      <c r="I2" s="44" t="s">
        <v>29</v>
      </c>
      <c r="J2" s="44"/>
      <c r="K2" s="44"/>
      <c r="L2" s="44"/>
      <c r="M2" s="44"/>
      <c r="N2" s="44"/>
      <c r="O2" s="44" t="s">
        <v>33</v>
      </c>
      <c r="P2" s="44"/>
      <c r="Q2" s="44"/>
      <c r="R2" s="44"/>
      <c r="S2" s="44"/>
      <c r="T2" s="44"/>
      <c r="U2" s="44"/>
      <c r="V2" s="44"/>
      <c r="W2" s="76"/>
      <c r="X2" s="16"/>
      <c r="Y2" s="16" t="s">
        <v>37</v>
      </c>
      <c r="Z2" s="16" t="s">
        <v>38</v>
      </c>
    </row>
    <row r="3" spans="1:26" x14ac:dyDescent="0.45">
      <c r="A3" s="50" t="s">
        <v>1</v>
      </c>
      <c r="B3" s="63"/>
      <c r="C3" s="4">
        <f>COUNT($I$55:$I$276)</f>
        <v>13</v>
      </c>
      <c r="D3" s="4">
        <f>COUNT($K$55:$K$276)</f>
        <v>13</v>
      </c>
      <c r="E3" s="4">
        <f>COUNT($M$55:$M$276)</f>
        <v>1</v>
      </c>
      <c r="F3" s="4">
        <f>COUNT($O$55:$O$276)</f>
        <v>1</v>
      </c>
      <c r="G3" s="21">
        <f>COUNT($Q$55:$Q$276)</f>
        <v>0</v>
      </c>
      <c r="I3" s="34"/>
      <c r="J3" s="35" t="s">
        <v>11</v>
      </c>
      <c r="K3" s="35" t="s">
        <v>12</v>
      </c>
      <c r="L3" s="35" t="s">
        <v>13</v>
      </c>
      <c r="M3" s="35" t="s">
        <v>14</v>
      </c>
      <c r="N3" s="36" t="s">
        <v>15</v>
      </c>
      <c r="O3" s="45"/>
      <c r="P3" s="46"/>
      <c r="Q3" s="47"/>
      <c r="R3" s="35" t="s">
        <v>11</v>
      </c>
      <c r="S3" s="35" t="s">
        <v>12</v>
      </c>
      <c r="T3" s="35" t="s">
        <v>13</v>
      </c>
      <c r="U3" s="35" t="s">
        <v>14</v>
      </c>
      <c r="V3" s="37" t="s">
        <v>15</v>
      </c>
      <c r="W3" s="77"/>
      <c r="X3" s="16" t="s">
        <v>3</v>
      </c>
      <c r="Y3" s="3">
        <f>COUNTIFS(F55:F177,"〇",J55:J177,"本澤")</f>
        <v>0</v>
      </c>
      <c r="Z3" s="15">
        <f>Y3/COUNTIF(J55:J177,"本澤")</f>
        <v>0</v>
      </c>
    </row>
    <row r="4" spans="1:26" ht="18.600000000000001" thickBot="1" x14ac:dyDescent="0.5">
      <c r="A4" s="64" t="s">
        <v>16</v>
      </c>
      <c r="B4" s="65"/>
      <c r="C4" s="17"/>
      <c r="D4" s="18">
        <f>D3/C3</f>
        <v>1</v>
      </c>
      <c r="E4" s="18">
        <f>E3/C3</f>
        <v>7.6923076923076927E-2</v>
      </c>
      <c r="F4" s="18">
        <f>F3/C3</f>
        <v>7.6923076923076927E-2</v>
      </c>
      <c r="G4" s="30">
        <f>G3/C3</f>
        <v>0</v>
      </c>
      <c r="I4" s="50" t="s">
        <v>31</v>
      </c>
      <c r="J4" s="4">
        <f>COUNTIF(E55:E177,"オンライン")</f>
        <v>6</v>
      </c>
      <c r="K4" s="4">
        <f>COUNTIFS(E55:E177,"オンライン",K55:K177,"&lt;&gt;")</f>
        <v>6</v>
      </c>
      <c r="L4" s="4">
        <f>COUNTIFS(E55:E177,"オンライン",M55:M177,"&lt;&gt;")</f>
        <v>0</v>
      </c>
      <c r="M4" s="4">
        <f>COUNTIFS(E55:E177,"オンライン",O55:O177,"&lt;&gt;")</f>
        <v>0</v>
      </c>
      <c r="N4" s="24">
        <f>COUNTIFS(E55:E177,"オンライン",Q55:Q177,"&lt;&gt;")</f>
        <v>0</v>
      </c>
      <c r="O4" s="50" t="s">
        <v>3</v>
      </c>
      <c r="P4" s="51" t="s">
        <v>31</v>
      </c>
      <c r="Q4" s="51"/>
      <c r="R4" s="4">
        <f>COUNTIFS(E55:E177,"オンライン",J55:J177,"本澤")</f>
        <v>3</v>
      </c>
      <c r="S4" s="4">
        <f>COUNTIFS(E55:E177,"オンライン",J55:J177,"本澤",K55:K177,"&lt;&gt;")</f>
        <v>3</v>
      </c>
      <c r="T4" s="4">
        <f>COUNTIFS(E55:E177,"オンライン",J55:J177,"本澤",M55:M177,"&lt;&gt;")</f>
        <v>0</v>
      </c>
      <c r="U4" s="4">
        <f>COUNTIFS(E55:E177,"オンライン",J55:J177,"本澤",O55:O177,"&lt;&gt;")</f>
        <v>0</v>
      </c>
      <c r="V4" s="21">
        <f>COUNTIFS(E55:E177,"オンライン",J55:J177,"本澤",Q55:Q177,"&lt;&gt;")</f>
        <v>0</v>
      </c>
      <c r="W4" s="76"/>
      <c r="X4" s="16" t="s">
        <v>5</v>
      </c>
      <c r="Y4" s="3">
        <f>COUNTIFS(F55:F177,"〇",J55:J177,"中村")</f>
        <v>1</v>
      </c>
      <c r="Z4" s="15">
        <f>Y4/COUNTIF(J55:J177,"中村")</f>
        <v>0.25</v>
      </c>
    </row>
    <row r="5" spans="1:26" ht="18.600000000000001" thickTop="1" x14ac:dyDescent="0.45">
      <c r="A5" s="68" t="s">
        <v>3</v>
      </c>
      <c r="B5" s="69"/>
      <c r="C5" s="19">
        <f>COUNTIFS($J$55:$J$229,"本澤",$I$55:$I$229,"&lt;&gt;")</f>
        <v>4</v>
      </c>
      <c r="D5" s="19">
        <f>COUNTIFS($J$55:$J$229,"本澤",$K$55:$K$229,"&lt;&gt;")</f>
        <v>4</v>
      </c>
      <c r="E5" s="19">
        <f>COUNTIFS($J$55:$J$229,"本澤",$M$55:$M$229,"&lt;&gt;")</f>
        <v>0</v>
      </c>
      <c r="F5" s="19">
        <f>COUNTIFS($J$55:$J$229,"本澤",$O$55:$O$229,"&lt;&gt;")</f>
        <v>0</v>
      </c>
      <c r="G5" s="31">
        <f>COUNTIFS($J$55:$J$229,"本澤",$Q$55:$Q$229,"&lt;&gt;")</f>
        <v>0</v>
      </c>
      <c r="I5" s="50"/>
      <c r="J5" s="20">
        <f>J4/(J4+J6+J8)</f>
        <v>0.46153846153846156</v>
      </c>
      <c r="K5" s="20">
        <f>K4/J4</f>
        <v>1</v>
      </c>
      <c r="L5" s="20">
        <f>L4/J4</f>
        <v>0</v>
      </c>
      <c r="M5" s="20">
        <f>M4/J4</f>
        <v>0</v>
      </c>
      <c r="N5" s="25">
        <f>N4/J4</f>
        <v>0</v>
      </c>
      <c r="O5" s="50"/>
      <c r="P5" s="51"/>
      <c r="Q5" s="51"/>
      <c r="R5" s="20">
        <f>R4/(R4+R6+R8)</f>
        <v>0.75</v>
      </c>
      <c r="S5" s="20">
        <f>S4/R4</f>
        <v>1</v>
      </c>
      <c r="T5" s="20">
        <f>T4/R4</f>
        <v>0</v>
      </c>
      <c r="U5" s="20">
        <f>U4/R4</f>
        <v>0</v>
      </c>
      <c r="V5" s="22">
        <f>V4/R4</f>
        <v>0</v>
      </c>
      <c r="W5" s="73"/>
      <c r="X5" s="16" t="s">
        <v>6</v>
      </c>
      <c r="Y5" s="3">
        <f>COUNTIFS(F55:F177,"〇",J55:J177,"裕之")</f>
        <v>0</v>
      </c>
      <c r="Z5" s="15">
        <f>Y5/COUNTIF(J55:J177,"裕之")</f>
        <v>0</v>
      </c>
    </row>
    <row r="6" spans="1:26" ht="18.600000000000001" thickBot="1" x14ac:dyDescent="0.5">
      <c r="A6" s="50"/>
      <c r="B6" s="63"/>
      <c r="C6" s="20"/>
      <c r="D6" s="18">
        <f>D5/C5</f>
        <v>1</v>
      </c>
      <c r="E6" s="18">
        <f>E5/C5</f>
        <v>0</v>
      </c>
      <c r="F6" s="18">
        <f>F5/C5</f>
        <v>0</v>
      </c>
      <c r="G6" s="30">
        <f>G5/C5</f>
        <v>0</v>
      </c>
      <c r="I6" s="50" t="s">
        <v>32</v>
      </c>
      <c r="J6" s="4">
        <f>COUNTIF(E55:E177,"オフライン")</f>
        <v>4</v>
      </c>
      <c r="K6" s="4">
        <f>COUNTIFS(E55:E177,"オフライン",K55:K177,"&lt;&gt;")</f>
        <v>4</v>
      </c>
      <c r="L6" s="4">
        <f>COUNTIFS(E55:E177,"オフライン",M55:M177,"&lt;&gt;")</f>
        <v>0</v>
      </c>
      <c r="M6" s="4">
        <f>COUNTIFS(E55:E177,"オフライン",O55:O177,"&lt;&gt;")</f>
        <v>0</v>
      </c>
      <c r="N6" s="24">
        <f>COUNTIFS(E55:E177,"オフライン",Q55:Q177,"&lt;&gt;")</f>
        <v>0</v>
      </c>
      <c r="O6" s="50"/>
      <c r="P6" s="51" t="s">
        <v>32</v>
      </c>
      <c r="Q6" s="51"/>
      <c r="R6" s="4">
        <f>COUNTIFS(E55:E177,"オフライン",J55:J177,"本澤")</f>
        <v>1</v>
      </c>
      <c r="S6" s="4">
        <f>COUNTIFS(E55:E177,"オフライン ",J55:J177,"本澤",K55:K177,"&lt;&gt;")</f>
        <v>0</v>
      </c>
      <c r="T6" s="4">
        <f>COUNTIFS(E55:E177,"オフライン",J55:J177,"本澤",M55:M177,"&lt;&gt;")</f>
        <v>0</v>
      </c>
      <c r="U6" s="4">
        <f>COUNTIFS(E55:E177,"オフライン",J55:J177,"本澤",O55:O177,"&lt;&gt;")</f>
        <v>0</v>
      </c>
      <c r="V6" s="21">
        <f>COUNTIFS(E55:E177,"オフライン",J55:J177,"本澤",Q55:Q177,"&lt;&gt;")</f>
        <v>0</v>
      </c>
      <c r="W6" s="72"/>
      <c r="X6" s="16" t="s">
        <v>7</v>
      </c>
      <c r="Y6" s="3">
        <f>COUNTIFS(F55:F177,"〇",J55:J177,"樫部")</f>
        <v>0</v>
      </c>
      <c r="Z6" s="15">
        <f>Y6/COUNTIF(J55:J177,"樫部")</f>
        <v>0</v>
      </c>
    </row>
    <row r="7" spans="1:26" ht="18.600000000000001" thickTop="1" x14ac:dyDescent="0.45">
      <c r="A7" s="50" t="s">
        <v>5</v>
      </c>
      <c r="B7" s="63"/>
      <c r="C7" s="4">
        <f>COUNTIFS($J$55:$J$229,"中村",$I$55:$I$229,"&lt;&gt;")</f>
        <v>4</v>
      </c>
      <c r="D7" s="4">
        <f>COUNTIFS($J$55:$J$229,"中村",$K$55:$K$229,"&lt;&gt;")</f>
        <v>4</v>
      </c>
      <c r="E7" s="4">
        <f>COUNTIFS($J$55:$J$229,"中村",$M$55:$M$229,"&lt;&gt;")</f>
        <v>1</v>
      </c>
      <c r="F7" s="4">
        <f>COUNTIFS($J$55:$J$229,"中村",$O$55:$O$229,"&lt;&gt;")</f>
        <v>1</v>
      </c>
      <c r="G7" s="21">
        <f>COUNTIFS($J$55:$J$229,"中村",$Q$55:$Q$229,"&lt;&gt;")</f>
        <v>0</v>
      </c>
      <c r="I7" s="50"/>
      <c r="J7" s="20">
        <f>J6/(J4+J6+J8)</f>
        <v>0.30769230769230771</v>
      </c>
      <c r="K7" s="20">
        <f>K6/J6</f>
        <v>1</v>
      </c>
      <c r="L7" s="20">
        <f>L6/J6</f>
        <v>0</v>
      </c>
      <c r="M7" s="20">
        <f>M6/J6</f>
        <v>0</v>
      </c>
      <c r="N7" s="25">
        <f>N6/J6</f>
        <v>0</v>
      </c>
      <c r="O7" s="50"/>
      <c r="P7" s="51"/>
      <c r="Q7" s="51"/>
      <c r="R7" s="20">
        <f>R6/(R6+R8+R10)</f>
        <v>0.5</v>
      </c>
      <c r="S7" s="20">
        <f>S6/R6</f>
        <v>0</v>
      </c>
      <c r="T7" s="20">
        <f>T6/R6</f>
        <v>0</v>
      </c>
      <c r="U7" s="20">
        <f>U6/R6</f>
        <v>0</v>
      </c>
      <c r="V7" s="22">
        <f>V6/R6</f>
        <v>0</v>
      </c>
      <c r="W7" s="73"/>
      <c r="X7" s="16" t="s">
        <v>8</v>
      </c>
      <c r="Y7" s="3">
        <f>COUNTIFS(F55:F177,"〇",J55:J177,"裕美")</f>
        <v>0</v>
      </c>
      <c r="Z7" s="15">
        <f>Y7/COUNTIF(J55:J177,"裕美")</f>
        <v>0</v>
      </c>
    </row>
    <row r="8" spans="1:26" ht="18.600000000000001" thickBot="1" x14ac:dyDescent="0.5">
      <c r="A8" s="50"/>
      <c r="B8" s="63"/>
      <c r="C8" s="20"/>
      <c r="D8" s="18">
        <f>D7/C7</f>
        <v>1</v>
      </c>
      <c r="E8" s="18">
        <f>E7/C7</f>
        <v>0.25</v>
      </c>
      <c r="F8" s="18">
        <f>F7/C7</f>
        <v>0.25</v>
      </c>
      <c r="G8" s="30">
        <f>G7/C7</f>
        <v>0</v>
      </c>
      <c r="I8" s="57" t="s">
        <v>4</v>
      </c>
      <c r="J8" s="4">
        <f>COUNTIF(E55:E177,"ホットペッパー")</f>
        <v>3</v>
      </c>
      <c r="K8" s="4">
        <f>COUNTIFS(E55:E177,"ホットペッパー",K55:K177,"&lt;&gt;")</f>
        <v>3</v>
      </c>
      <c r="L8" s="4">
        <f>COUNTIFS(E55:E177,"ホットペッパー",M55:M177,"&lt;&gt;")</f>
        <v>1</v>
      </c>
      <c r="M8" s="4">
        <f>COUNTIFS(E55:E177,"ホットペッパー",O55:O177,"&lt;&gt;")</f>
        <v>1</v>
      </c>
      <c r="N8" s="24">
        <f>COUNTIFS(E55:E177,"ホットペッパー",Q55:Q177,"&lt;&gt;")</f>
        <v>0</v>
      </c>
      <c r="O8" s="50"/>
      <c r="P8" s="51" t="s">
        <v>4</v>
      </c>
      <c r="Q8" s="51"/>
      <c r="R8" s="4">
        <f>COUNTIFS(E55:E177,"ホットペッパー",J55:J177,"本澤")</f>
        <v>0</v>
      </c>
      <c r="S8" s="4">
        <f>COUNTIFS(E55:E177,"ホットペッパー",J55:J177,"本澤",K55:K177,"&lt;&gt;")</f>
        <v>0</v>
      </c>
      <c r="T8" s="4">
        <f>COUNTIFS(E55:E177,"ホットペッパー",J55:J177,"本澤",M55:M177,"&lt;&gt;")</f>
        <v>0</v>
      </c>
      <c r="U8" s="4">
        <f>COUNTIFS(E55:E177,"ホットペッパー",J55:J177,"本澤",O55:O177,"&lt;&gt;")</f>
        <v>0</v>
      </c>
      <c r="V8" s="21">
        <f>COUNTIFS(E55:E177,"ホットペッパー",J55:J177,"本澤",Q55:Q177,"&lt;&gt;")</f>
        <v>0</v>
      </c>
      <c r="W8" s="72"/>
      <c r="X8" s="16" t="s">
        <v>9</v>
      </c>
      <c r="Y8" s="3">
        <f>COUNTIFS(F55:F177,"〇",J55:J177,"小池")</f>
        <v>0</v>
      </c>
      <c r="Z8" s="15">
        <f>Y8/COUNTIF(J55:J177,"小池")</f>
        <v>0</v>
      </c>
    </row>
    <row r="9" spans="1:26" ht="19.2" thickTop="1" thickBot="1" x14ac:dyDescent="0.5">
      <c r="A9" s="50" t="s">
        <v>6</v>
      </c>
      <c r="B9" s="63"/>
      <c r="C9" s="4">
        <f>COUNTIFS($J$55:$J$229,"裕之",$I$55:$I$229,"&lt;&gt;")</f>
        <v>1</v>
      </c>
      <c r="D9" s="4">
        <f>COUNTIFS($J$55:$J$229,"裕之",$K$55:$K$229,"&lt;&gt;")</f>
        <v>1</v>
      </c>
      <c r="E9" s="4">
        <f>COUNTIFS($J$55:$J$229,"裕之",$M$55:$M$229,"&lt;&gt;")</f>
        <v>0</v>
      </c>
      <c r="F9" s="4">
        <f>COUNTIFS($J$55:$J$229,"裕之",$O$55:$O$229,"&lt;&gt;")</f>
        <v>0</v>
      </c>
      <c r="G9" s="21">
        <f>COUNTIFS($J$55:$J$229,"裕之",$Q$55:$Q$229,"&lt;&gt;")</f>
        <v>0</v>
      </c>
      <c r="I9" s="58"/>
      <c r="J9" s="23">
        <f>J8/(J4+J6+J8)</f>
        <v>0.23076923076923078</v>
      </c>
      <c r="K9" s="23">
        <f>K8/J8</f>
        <v>1</v>
      </c>
      <c r="L9" s="23">
        <f>L8/J8</f>
        <v>0.33333333333333331</v>
      </c>
      <c r="M9" s="23">
        <f>M8/J8</f>
        <v>0.33333333333333331</v>
      </c>
      <c r="N9" s="26">
        <f>N8/J8</f>
        <v>0</v>
      </c>
      <c r="O9" s="50"/>
      <c r="P9" s="51"/>
      <c r="Q9" s="51"/>
      <c r="R9" s="20">
        <f>R8/(R8+R10+R12)</f>
        <v>0</v>
      </c>
      <c r="S9" s="20" t="e">
        <f>S8/R8</f>
        <v>#DIV/0!</v>
      </c>
      <c r="T9" s="20" t="e">
        <f>T8/R8</f>
        <v>#DIV/0!</v>
      </c>
      <c r="U9" s="20" t="e">
        <f>U8/R8</f>
        <v>#DIV/0!</v>
      </c>
      <c r="V9" s="22" t="e">
        <f>V8/R8</f>
        <v>#DIV/0!</v>
      </c>
      <c r="W9" s="73"/>
      <c r="X9" s="16" t="s">
        <v>10</v>
      </c>
      <c r="Y9" s="3">
        <f>COUNTIFS(F55:F177,"〇",J55:J177,"荒井")</f>
        <v>0</v>
      </c>
      <c r="Z9" s="15">
        <f>Y9/COUNTIF(J55:J177,"荒井")</f>
        <v>0</v>
      </c>
    </row>
    <row r="10" spans="1:26" ht="18.600000000000001" thickBot="1" x14ac:dyDescent="0.5">
      <c r="A10" s="50"/>
      <c r="B10" s="63"/>
      <c r="C10" s="20"/>
      <c r="D10" s="18">
        <f>D9/C9</f>
        <v>1</v>
      </c>
      <c r="E10" s="18">
        <f>E9/C9</f>
        <v>0</v>
      </c>
      <c r="F10" s="18">
        <f>F9/C9</f>
        <v>0</v>
      </c>
      <c r="G10" s="30">
        <f>G9/C9</f>
        <v>0</v>
      </c>
      <c r="O10" s="50" t="s">
        <v>5</v>
      </c>
      <c r="P10" s="51" t="s">
        <v>31</v>
      </c>
      <c r="Q10" s="51"/>
      <c r="R10" s="4">
        <f>COUNTIFS(E55:E177,"オンライン",J55:J177,"中村")</f>
        <v>1</v>
      </c>
      <c r="S10" s="4">
        <f>COUNTIFS(E55:E177,"オンライン",J55:J177,"中村",K55:K177,"&lt;&gt;")</f>
        <v>1</v>
      </c>
      <c r="T10" s="4">
        <f>COUNTIFS(E55:E177,"オンライン",J55:J177,"中村",M55:M177,"&lt;&gt;")</f>
        <v>0</v>
      </c>
      <c r="U10" s="4">
        <f>COUNTIFS(E55:E177,"オンライン",J55:J177,"中村",O55:O177,"&lt;&gt;")</f>
        <v>0</v>
      </c>
      <c r="V10" s="21">
        <f>COUNTIFS(E55:E177,"オンライン",J55:J177,"中村",Q55:Q177,"&lt;&gt;")</f>
        <v>0</v>
      </c>
      <c r="W10" s="72"/>
      <c r="X10" s="3"/>
      <c r="Y10" s="3"/>
      <c r="Z10" s="3"/>
    </row>
    <row r="11" spans="1:26" ht="18.600000000000001" thickTop="1" x14ac:dyDescent="0.45">
      <c r="A11" s="50" t="s">
        <v>7</v>
      </c>
      <c r="B11" s="63"/>
      <c r="C11" s="4">
        <f>COUNTIFS($J$55:$J$229,"樫部",$I$55:$I$229,"&lt;&gt;")</f>
        <v>1</v>
      </c>
      <c r="D11" s="4">
        <f>COUNTIFS($J$55:$J$229,"樫部",$K$55:$K$229,"&lt;&gt;")</f>
        <v>1</v>
      </c>
      <c r="E11" s="4">
        <f>COUNTIFS($J$55:$J$229,"樫部",$M$55:$M$229,"&lt;&gt;")</f>
        <v>0</v>
      </c>
      <c r="F11" s="4">
        <f>COUNTIFS($J$55:$J$229,"樫部",$O$55:$O$229,"&lt;&gt;")</f>
        <v>0</v>
      </c>
      <c r="G11" s="21">
        <f>COUNTIFS($J$55:$J$229,"樫部",$Q$55:$Q$229,"&lt;&gt;")</f>
        <v>0</v>
      </c>
      <c r="O11" s="50"/>
      <c r="P11" s="51"/>
      <c r="Q11" s="51"/>
      <c r="R11" s="20">
        <f>R10/(R10+R12+R14)</f>
        <v>0.25</v>
      </c>
      <c r="S11" s="20">
        <f>S10/R10</f>
        <v>1</v>
      </c>
      <c r="T11" s="20">
        <f>T10/R10</f>
        <v>0</v>
      </c>
      <c r="U11" s="20">
        <f>U10/R10</f>
        <v>0</v>
      </c>
      <c r="V11" s="22">
        <f>V10/R10</f>
        <v>0</v>
      </c>
      <c r="W11" s="73"/>
      <c r="X11" s="3"/>
      <c r="Y11" s="3"/>
      <c r="Z11" s="3"/>
    </row>
    <row r="12" spans="1:26" ht="18.600000000000001" thickBot="1" x14ac:dyDescent="0.5">
      <c r="A12" s="50"/>
      <c r="B12" s="63"/>
      <c r="C12" s="20"/>
      <c r="D12" s="18">
        <f>D11/C11</f>
        <v>1</v>
      </c>
      <c r="E12" s="18">
        <f>E11/C11</f>
        <v>0</v>
      </c>
      <c r="F12" s="18">
        <f>F11/C11</f>
        <v>0</v>
      </c>
      <c r="G12" s="30">
        <f>G11/C11</f>
        <v>0</v>
      </c>
      <c r="I12" s="42" t="s">
        <v>54</v>
      </c>
      <c r="J12" s="42"/>
      <c r="K12" s="42"/>
      <c r="L12" s="42"/>
      <c r="M12" s="42"/>
      <c r="O12" s="50"/>
      <c r="P12" s="51" t="s">
        <v>32</v>
      </c>
      <c r="Q12" s="51"/>
      <c r="R12" s="4">
        <f>COUNTIFS(E55:E177,"オフライン",J55:J177,"中村")</f>
        <v>2</v>
      </c>
      <c r="S12" s="4">
        <f>COUNTIFS(E55:E177,"オフライン",J55:J177,"中村",K55:K177,"&lt;&gt;")</f>
        <v>2</v>
      </c>
      <c r="T12" s="4">
        <f>COUNTIFS(E55:E177,"オフライン",J55:J177,"中村",M55:M177,"&lt;&gt;")</f>
        <v>0</v>
      </c>
      <c r="U12" s="4">
        <f>COUNTIFS(E55:E177,"オフライン",J55:J177,"中村",O55:O177,"&lt;&gt;")</f>
        <v>0</v>
      </c>
      <c r="V12" s="21">
        <f>COUNTIFS(E55:E177,"オフライン",J55:J177,"中村",Q55:Q177,"&lt;&gt;")</f>
        <v>0</v>
      </c>
      <c r="W12" s="72"/>
      <c r="X12" s="3"/>
      <c r="Y12" s="3"/>
      <c r="Z12" s="3"/>
    </row>
    <row r="13" spans="1:26" ht="18.600000000000001" thickTop="1" x14ac:dyDescent="0.45">
      <c r="A13" s="50" t="s">
        <v>8</v>
      </c>
      <c r="B13" s="63"/>
      <c r="C13" s="4">
        <f>COUNTIFS($J$55:$J$229,"裕美",$I$55:$I$229,"&lt;&gt;")</f>
        <v>1</v>
      </c>
      <c r="D13" s="4">
        <f>COUNTIFS($J$55:$J$229,"裕美",$K$55:$K$229,"&lt;&gt;")</f>
        <v>1</v>
      </c>
      <c r="E13" s="4">
        <f>COUNTIFS($J$55:$J$229,"裕美",$M$55:$M$229,"&lt;&gt;")</f>
        <v>0</v>
      </c>
      <c r="F13" s="4">
        <f>COUNTIFS($J$55:$J$229,"裕美",$O$55:$O$229,"&lt;&gt;")</f>
        <v>0</v>
      </c>
      <c r="G13" s="21">
        <f>COUNTIFS($J$55:$J$229,"裕美",$Q$55:$Q$229,"&lt;&gt;")</f>
        <v>0</v>
      </c>
      <c r="I13" t="s">
        <v>57</v>
      </c>
      <c r="O13" s="50"/>
      <c r="P13" s="51"/>
      <c r="Q13" s="51"/>
      <c r="R13" s="20">
        <f>R12/(R12+R14+R16)</f>
        <v>0.5</v>
      </c>
      <c r="S13" s="20">
        <f>S12/R12</f>
        <v>1</v>
      </c>
      <c r="T13" s="20">
        <f>T12/R12</f>
        <v>0</v>
      </c>
      <c r="U13" s="20">
        <f>U12/R12</f>
        <v>0</v>
      </c>
      <c r="V13" s="22">
        <f>V12/R12</f>
        <v>0</v>
      </c>
      <c r="W13" s="73"/>
    </row>
    <row r="14" spans="1:26" ht="18.600000000000001" thickBot="1" x14ac:dyDescent="0.5">
      <c r="A14" s="50"/>
      <c r="B14" s="63"/>
      <c r="C14" s="20"/>
      <c r="D14" s="18">
        <f>D13/C13</f>
        <v>1</v>
      </c>
      <c r="E14" s="18">
        <f>E13/C13</f>
        <v>0</v>
      </c>
      <c r="F14" s="18">
        <f>F13/C13</f>
        <v>0</v>
      </c>
      <c r="G14" s="30">
        <f>G13/C13</f>
        <v>0</v>
      </c>
      <c r="I14" s="16"/>
      <c r="J14" s="80" t="s">
        <v>63</v>
      </c>
      <c r="K14" s="81" t="s">
        <v>55</v>
      </c>
      <c r="L14" s="82" t="s">
        <v>56</v>
      </c>
      <c r="M14" s="82"/>
      <c r="O14" s="50"/>
      <c r="P14" s="51" t="s">
        <v>4</v>
      </c>
      <c r="Q14" s="51"/>
      <c r="R14" s="4">
        <f>COUNTIFS(E55:E177,"ホットペッパー",J55:J177,"中村")</f>
        <v>1</v>
      </c>
      <c r="S14" s="4">
        <f>COUNTIFS(E55:E177,"ホットペッパー",J55:J177,"中村",K55:K177,"&lt;&gt;")</f>
        <v>1</v>
      </c>
      <c r="T14" s="4">
        <f>COUNTIFS(E55:E177,"ホットペッパー",J55:J177,"中村",M55:M177,"&lt;&gt;")</f>
        <v>1</v>
      </c>
      <c r="U14" s="4">
        <f>COUNTIFS(E55:E177,"ホットペッパー",J55:J177,"中村",O55:O177,"&lt;&gt;")</f>
        <v>1</v>
      </c>
      <c r="V14" s="21">
        <f>COUNTIFS(E55:E177,"ホットペッパー",J55:J177,"中村",Q55:Q177,"&lt;&gt;")</f>
        <v>0</v>
      </c>
      <c r="W14" s="72"/>
    </row>
    <row r="15" spans="1:26" ht="18.600000000000001" thickTop="1" x14ac:dyDescent="0.45">
      <c r="A15" s="50" t="s">
        <v>9</v>
      </c>
      <c r="B15" s="63"/>
      <c r="C15" s="4">
        <f>COUNTIFS($J$55:$J$229,"小池",$I$55:$I$229,"&lt;&gt;")</f>
        <v>1</v>
      </c>
      <c r="D15" s="4">
        <f>COUNTIFS($J$55:$J$229,"小池",$K$55:$K$229,"&lt;&gt;")</f>
        <v>1</v>
      </c>
      <c r="E15" s="4">
        <f>COUNTIFS($J$55:$J$229,"小池",$M$55:$M$229,"&lt;&gt;")</f>
        <v>0</v>
      </c>
      <c r="F15" s="4">
        <f>COUNTIFS($J$55:$J$229,"小池",$O$55:$O$229,"&lt;&gt;")</f>
        <v>0</v>
      </c>
      <c r="G15" s="21">
        <f>COUNTIFS($J$55:$J$229,"小池",$Q$55:$Q$229,"&lt;&gt;")</f>
        <v>0</v>
      </c>
      <c r="I15" s="16" t="s">
        <v>3</v>
      </c>
      <c r="J15" s="3"/>
      <c r="K15" s="3"/>
      <c r="L15" s="70" t="e">
        <f>K15/J15</f>
        <v>#DIV/0!</v>
      </c>
      <c r="M15" s="70"/>
      <c r="O15" s="50"/>
      <c r="P15" s="51"/>
      <c r="Q15" s="51"/>
      <c r="R15" s="20">
        <f>R14/(R14+R16+R18)</f>
        <v>0.5</v>
      </c>
      <c r="S15" s="20">
        <f>S14/R14</f>
        <v>1</v>
      </c>
      <c r="T15" s="20">
        <f>T14/R14</f>
        <v>1</v>
      </c>
      <c r="U15" s="20">
        <f>U14/R14</f>
        <v>1</v>
      </c>
      <c r="V15" s="22">
        <f>V14/R14</f>
        <v>0</v>
      </c>
      <c r="W15" s="73"/>
      <c r="X15" s="75" t="s">
        <v>40</v>
      </c>
      <c r="Y15" s="75"/>
      <c r="Z15" s="75"/>
    </row>
    <row r="16" spans="1:26" ht="18.600000000000001" thickBot="1" x14ac:dyDescent="0.5">
      <c r="A16" s="50"/>
      <c r="B16" s="63"/>
      <c r="C16" s="20"/>
      <c r="D16" s="18">
        <f>D15/C15</f>
        <v>1</v>
      </c>
      <c r="E16" s="18">
        <f>E15/C15</f>
        <v>0</v>
      </c>
      <c r="F16" s="18">
        <f>F15/C15</f>
        <v>0</v>
      </c>
      <c r="G16" s="30">
        <f>G15/C15</f>
        <v>0</v>
      </c>
      <c r="I16" s="16" t="s">
        <v>5</v>
      </c>
      <c r="J16" s="3"/>
      <c r="K16" s="3"/>
      <c r="L16" s="70" t="e">
        <f t="shared" ref="L16:L21" si="0">K16/J16</f>
        <v>#DIV/0!</v>
      </c>
      <c r="M16" s="70"/>
      <c r="O16" s="50" t="s">
        <v>6</v>
      </c>
      <c r="P16" s="51" t="s">
        <v>31</v>
      </c>
      <c r="Q16" s="51"/>
      <c r="R16" s="4">
        <f>COUNTIFS(E55:E177,"オンライン",J55:J177,"裕之")</f>
        <v>1</v>
      </c>
      <c r="S16" s="4">
        <f>COUNTIFS(E55:E177,"オンライン",J55:J177,"裕之",K55:K177,"&lt;&gt;")</f>
        <v>1</v>
      </c>
      <c r="T16" s="4">
        <f>COUNTIFS(E55:E177,"オンライン",J55:J177,"裕之",M55:M177,"&lt;&gt;")</f>
        <v>0</v>
      </c>
      <c r="U16" s="4">
        <f>COUNTIFS(E55:E177,"オンライン",J55:J177,"裕之",O55:O177,"&lt;&gt;")</f>
        <v>0</v>
      </c>
      <c r="V16" s="21">
        <f>COUNTIFS(E55:E177,"オンライン",J55:J177,"裕之",Q55:Q177,"&lt;&gt;")</f>
        <v>0</v>
      </c>
      <c r="W16" s="72"/>
      <c r="X16" s="16"/>
      <c r="Y16" s="16" t="s">
        <v>41</v>
      </c>
      <c r="Z16" s="16" t="s">
        <v>42</v>
      </c>
    </row>
    <row r="17" spans="1:26" ht="18.600000000000001" thickTop="1" x14ac:dyDescent="0.45">
      <c r="A17" s="50" t="s">
        <v>10</v>
      </c>
      <c r="B17" s="63"/>
      <c r="C17" s="4">
        <f>COUNTIFS($J$55:$J$229,"荒井",$I$55:$I$229,"&lt;&gt;")</f>
        <v>1</v>
      </c>
      <c r="D17" s="4">
        <f>COUNTIFS($J$55:$J$229,"荒井",$K$55:$K$229,"&lt;&gt;")</f>
        <v>1</v>
      </c>
      <c r="E17" s="4">
        <f>COUNTIFS($J$55:$J$229,"荒井",$M$55:$M$229,"&lt;&gt;")</f>
        <v>0</v>
      </c>
      <c r="F17" s="4">
        <f>COUNTIFS($J$55:$J$229,"荒井",$O$55:$O$229,"&lt;&gt;")</f>
        <v>0</v>
      </c>
      <c r="G17" s="21">
        <f>COUNTIFS($J$55:$J$229,"荒井",$Q$55:$Q$229,"&lt;&gt;")</f>
        <v>0</v>
      </c>
      <c r="I17" s="16" t="s">
        <v>6</v>
      </c>
      <c r="J17" s="3"/>
      <c r="K17" s="3"/>
      <c r="L17" s="70" t="e">
        <f t="shared" si="0"/>
        <v>#DIV/0!</v>
      </c>
      <c r="M17" s="70"/>
      <c r="O17" s="50"/>
      <c r="P17" s="51"/>
      <c r="Q17" s="51"/>
      <c r="R17" s="20">
        <f>R16/(R16+R18+R20)</f>
        <v>1</v>
      </c>
      <c r="S17" s="20">
        <f>S16/R16</f>
        <v>1</v>
      </c>
      <c r="T17" s="20">
        <f>T16/R16</f>
        <v>0</v>
      </c>
      <c r="U17" s="20">
        <f>U16/R16</f>
        <v>0</v>
      </c>
      <c r="V17" s="22">
        <f>V16/R16</f>
        <v>0</v>
      </c>
      <c r="W17" s="73"/>
      <c r="X17" s="16" t="s">
        <v>3</v>
      </c>
      <c r="Y17" s="3">
        <f>COUNTIFS(G55:G177,"〇",J55:J177,"本澤")</f>
        <v>0</v>
      </c>
      <c r="Z17" s="15">
        <f>Y17/COUNTIF(J55:J177,"本澤")</f>
        <v>0</v>
      </c>
    </row>
    <row r="18" spans="1:26" ht="18.600000000000001" thickBot="1" x14ac:dyDescent="0.5">
      <c r="A18" s="50"/>
      <c r="B18" s="63"/>
      <c r="C18" s="20"/>
      <c r="D18" s="18">
        <f>D17/C17</f>
        <v>1</v>
      </c>
      <c r="E18" s="18">
        <f>E17/C17</f>
        <v>0</v>
      </c>
      <c r="F18" s="18">
        <f>F17/C17</f>
        <v>0</v>
      </c>
      <c r="G18" s="30">
        <f>G17/C17</f>
        <v>0</v>
      </c>
      <c r="I18" s="16" t="s">
        <v>7</v>
      </c>
      <c r="J18" s="3"/>
      <c r="K18" s="3"/>
      <c r="L18" s="70" t="e">
        <f t="shared" si="0"/>
        <v>#DIV/0!</v>
      </c>
      <c r="M18" s="70"/>
      <c r="O18" s="50"/>
      <c r="P18" s="51" t="s">
        <v>32</v>
      </c>
      <c r="Q18" s="51"/>
      <c r="R18" s="4">
        <f>COUNTIFS(E55:E177,"オフライン",J55:J177,"裕之")</f>
        <v>0</v>
      </c>
      <c r="S18" s="4">
        <f>COUNTIFS(E55:E177,"オフライン",J55:J177,"裕之",K55:K177,"&lt;&gt;")</f>
        <v>0</v>
      </c>
      <c r="T18" s="4">
        <f>COUNTIFS(E55:E177,"オフライン",J55:J177,"裕之",M55:M177,"&lt;&gt;")</f>
        <v>0</v>
      </c>
      <c r="U18" s="4">
        <f>COUNTIFS(E55:E177,"オフライン",J55:J177,"裕之",O55:O177,"&lt;&gt;")</f>
        <v>0</v>
      </c>
      <c r="V18" s="21">
        <f>COUNTIFS(E55:E177,"オフライン",J55:J177,"裕之",Q55:Q177,"&lt;&gt;")</f>
        <v>0</v>
      </c>
      <c r="W18" s="72"/>
      <c r="X18" s="16" t="s">
        <v>5</v>
      </c>
      <c r="Y18" s="3">
        <f>COUNTIFS(G55:G177,"〇",J55:J177,"中村")</f>
        <v>1</v>
      </c>
      <c r="Z18" s="15">
        <f>Y18/COUNTIF(J55:J177,"中村")</f>
        <v>0.25</v>
      </c>
    </row>
    <row r="19" spans="1:26" ht="18.600000000000001" thickTop="1" x14ac:dyDescent="0.45">
      <c r="A19" s="60"/>
      <c r="B19" s="48"/>
      <c r="C19" s="3"/>
      <c r="D19" s="3"/>
      <c r="E19" s="3"/>
      <c r="F19" s="3"/>
      <c r="G19" s="32"/>
      <c r="I19" s="16" t="s">
        <v>8</v>
      </c>
      <c r="J19" s="3"/>
      <c r="K19" s="3"/>
      <c r="L19" s="70" t="e">
        <f t="shared" si="0"/>
        <v>#DIV/0!</v>
      </c>
      <c r="M19" s="70"/>
      <c r="O19" s="50"/>
      <c r="P19" s="51"/>
      <c r="Q19" s="51"/>
      <c r="R19" s="20" t="e">
        <f>R18/(R18+R20+R22)</f>
        <v>#DIV/0!</v>
      </c>
      <c r="S19" s="20" t="e">
        <f>S18/R18</f>
        <v>#DIV/0!</v>
      </c>
      <c r="T19" s="20" t="e">
        <f>T18/R18</f>
        <v>#DIV/0!</v>
      </c>
      <c r="U19" s="20" t="e">
        <f>U18/R18</f>
        <v>#DIV/0!</v>
      </c>
      <c r="V19" s="22" t="e">
        <f>V18/R18</f>
        <v>#DIV/0!</v>
      </c>
      <c r="W19" s="73"/>
      <c r="X19" s="16" t="s">
        <v>6</v>
      </c>
      <c r="Y19" s="3">
        <f>COUNTIFS(G55:G177,"〇",J55:J177,"裕之")</f>
        <v>0</v>
      </c>
      <c r="Z19" s="15">
        <f>Y19/COUNTIF(J55:J177,"中村")</f>
        <v>0</v>
      </c>
    </row>
    <row r="20" spans="1:26" x14ac:dyDescent="0.45">
      <c r="A20" s="60"/>
      <c r="B20" s="48"/>
      <c r="C20" s="3"/>
      <c r="D20" s="3"/>
      <c r="E20" s="3"/>
      <c r="F20" s="3"/>
      <c r="G20" s="32"/>
      <c r="I20" s="16" t="s">
        <v>9</v>
      </c>
      <c r="J20" s="3"/>
      <c r="K20" s="3"/>
      <c r="L20" s="70" t="e">
        <f t="shared" si="0"/>
        <v>#DIV/0!</v>
      </c>
      <c r="M20" s="70"/>
      <c r="O20" s="50"/>
      <c r="P20" s="51" t="s">
        <v>4</v>
      </c>
      <c r="Q20" s="51"/>
      <c r="R20" s="4">
        <f>COUNTIFS(E55:E177,"ホットペッパー",J55:J177,"裕之")</f>
        <v>0</v>
      </c>
      <c r="S20" s="4">
        <f>COUNTIFS(E55:E177,"ホットペッパー",J55:J177,"裕之",K55:K177,"&lt;&gt;")</f>
        <v>0</v>
      </c>
      <c r="T20" s="4">
        <f>COUNTIFS(E55:E177,"ホットペッパー",J55:J177,"裕之",M55:M177,"&lt;&gt;")</f>
        <v>0</v>
      </c>
      <c r="U20" s="4">
        <f>COUNTIFS(E55:E177,"ホットペッパー",J55:J177,"裕之",O55:O177,"&lt;&gt;")</f>
        <v>0</v>
      </c>
      <c r="V20" s="21">
        <f>COUNTIFS(E55:E177,"ホットペッパー",J55:J177,"裕之",Q55:Q177,"&lt;&gt;")</f>
        <v>0</v>
      </c>
      <c r="W20" s="72"/>
      <c r="X20" s="16" t="s">
        <v>7</v>
      </c>
      <c r="Y20" s="3">
        <f>COUNTIFS(G55:G177,"〇",J55:J177,"樫部")</f>
        <v>0</v>
      </c>
      <c r="Z20" s="15">
        <f>Y20/COUNTIF(J55:J177,"中村")</f>
        <v>0</v>
      </c>
    </row>
    <row r="21" spans="1:26" x14ac:dyDescent="0.45">
      <c r="A21" s="60"/>
      <c r="B21" s="48"/>
      <c r="C21" s="15"/>
      <c r="D21" s="15"/>
      <c r="E21" s="15"/>
      <c r="F21" s="15"/>
      <c r="G21" s="33"/>
      <c r="I21" s="16" t="s">
        <v>10</v>
      </c>
      <c r="J21" s="3"/>
      <c r="K21" s="3"/>
      <c r="L21" s="70" t="e">
        <f t="shared" si="0"/>
        <v>#DIV/0!</v>
      </c>
      <c r="M21" s="70"/>
      <c r="O21" s="50"/>
      <c r="P21" s="51"/>
      <c r="Q21" s="51"/>
      <c r="R21" s="20" t="e">
        <f>R20/(R20+R22+R24)</f>
        <v>#DIV/0!</v>
      </c>
      <c r="S21" s="20" t="e">
        <f>S20/R20</f>
        <v>#DIV/0!</v>
      </c>
      <c r="T21" s="20" t="e">
        <f>T20/R20</f>
        <v>#DIV/0!</v>
      </c>
      <c r="U21" s="20" t="e">
        <f>U20/R20</f>
        <v>#DIV/0!</v>
      </c>
      <c r="V21" s="22" t="e">
        <f>V20/R20</f>
        <v>#DIV/0!</v>
      </c>
      <c r="W21" s="73"/>
      <c r="X21" s="16" t="s">
        <v>8</v>
      </c>
      <c r="Y21" s="3">
        <f>COUNTIFS(G55:G177,"〇",J55:J177,"裕美")</f>
        <v>0</v>
      </c>
      <c r="Z21" s="15">
        <f>Y21/COUNTIF(J55:J177,"中村")</f>
        <v>0</v>
      </c>
    </row>
    <row r="22" spans="1:26" x14ac:dyDescent="0.45">
      <c r="A22" s="60"/>
      <c r="B22" s="48"/>
      <c r="C22" s="3"/>
      <c r="D22" s="3"/>
      <c r="E22" s="3"/>
      <c r="F22" s="3"/>
      <c r="G22" s="32"/>
      <c r="O22" s="50" t="s">
        <v>7</v>
      </c>
      <c r="P22" s="51" t="s">
        <v>31</v>
      </c>
      <c r="Q22" s="51"/>
      <c r="R22" s="4">
        <f>COUNTIFS(E55:E177,"オンライン",J55:J177,"樫部")</f>
        <v>0</v>
      </c>
      <c r="S22" s="4">
        <f>COUNTIFS(E55:E177,"オンライン",J55:J177,"樫部",K55:K177,"&lt;&gt;")</f>
        <v>0</v>
      </c>
      <c r="T22" s="4">
        <f>COUNTIFS(E55:E177,"オンライン",J55:J177,"樫部",M55:M177,"&lt;&gt;")</f>
        <v>0</v>
      </c>
      <c r="U22" s="4">
        <f>COUNTIFS(E55:E177,"オンライン",J55:J177,"樫部",O55:O177,"&lt;&gt;")</f>
        <v>0</v>
      </c>
      <c r="V22" s="21">
        <f>COUNTIFS(E55:E177,"オンライン",J55:J177,"樫部",Q55:Q177,"&lt;&gt;")</f>
        <v>0</v>
      </c>
      <c r="W22" s="72"/>
      <c r="X22" s="16" t="s">
        <v>9</v>
      </c>
      <c r="Y22" s="3">
        <f>COUNTIFS(G55:G177,"〇",J55:J177,"小池")</f>
        <v>0</v>
      </c>
      <c r="Z22" s="15">
        <f>Y22/COUNTIF(J55:J177,"中村")</f>
        <v>0</v>
      </c>
    </row>
    <row r="23" spans="1:26" ht="18.600000000000001" thickBot="1" x14ac:dyDescent="0.5">
      <c r="A23" s="61"/>
      <c r="B23" s="62"/>
      <c r="C23" s="27"/>
      <c r="D23" s="27"/>
      <c r="E23" s="27"/>
      <c r="F23" s="27"/>
      <c r="G23" s="28"/>
      <c r="O23" s="50"/>
      <c r="P23" s="51"/>
      <c r="Q23" s="51"/>
      <c r="R23" s="20">
        <f>R22/(R22+R24+R26)</f>
        <v>0</v>
      </c>
      <c r="S23" s="20" t="e">
        <f>S22/R22</f>
        <v>#DIV/0!</v>
      </c>
      <c r="T23" s="20" t="e">
        <f>T22/R22</f>
        <v>#DIV/0!</v>
      </c>
      <c r="U23" s="20" t="e">
        <f>U22/R22</f>
        <v>#DIV/0!</v>
      </c>
      <c r="V23" s="22" t="e">
        <f>V22/R22</f>
        <v>#DIV/0!</v>
      </c>
      <c r="W23" s="73"/>
      <c r="X23" s="16" t="s">
        <v>10</v>
      </c>
      <c r="Y23" s="3">
        <f>COUNTIFS(G55:G177,"〇",J55:J177,"荒井")</f>
        <v>0</v>
      </c>
      <c r="Z23" s="15">
        <f>Y23/COUNTIF(J55:J177,"中村")</f>
        <v>0</v>
      </c>
    </row>
    <row r="24" spans="1:26" x14ac:dyDescent="0.45">
      <c r="A24" s="1"/>
      <c r="B24" s="1"/>
      <c r="O24" s="50"/>
      <c r="P24" s="51" t="s">
        <v>32</v>
      </c>
      <c r="Q24" s="51"/>
      <c r="R24" s="4">
        <f>COUNTIFS(E55:E177,"オフライン",J55:J177,"樫部")</f>
        <v>0</v>
      </c>
      <c r="S24" s="4">
        <f>COUNTIFS(E55:E177,"オフライン",J55:J177,"樫部",K55:K177,"&lt;&gt;")</f>
        <v>0</v>
      </c>
      <c r="T24" s="4">
        <f>COUNTIFS(E55:E177,"オフライン",J55:J177,"樫部",M55:M177,"&lt;&gt;")</f>
        <v>0</v>
      </c>
      <c r="U24" s="4">
        <f>COUNTIFS(E55:E177,"オフライン",J55:J177,"樫部",O55:O177,"&lt;&gt;")</f>
        <v>0</v>
      </c>
      <c r="V24" s="21">
        <f>COUNTIFS(E55:E177,"オフライン",J55:J177,"樫部",Q55:Q177,"&lt;&gt;")</f>
        <v>0</v>
      </c>
      <c r="W24" s="72"/>
      <c r="X24" s="3"/>
      <c r="Y24" s="3"/>
      <c r="Z24" s="15"/>
    </row>
    <row r="25" spans="1:26" x14ac:dyDescent="0.45">
      <c r="A25" s="1"/>
      <c r="B25" s="1"/>
      <c r="O25" s="50"/>
      <c r="P25" s="51"/>
      <c r="Q25" s="51"/>
      <c r="R25" s="20">
        <f>R24/(R24+R26+R28)</f>
        <v>0</v>
      </c>
      <c r="S25" s="20" t="e">
        <f>S24/R24</f>
        <v>#DIV/0!</v>
      </c>
      <c r="T25" s="20" t="e">
        <f>T24/R24</f>
        <v>#DIV/0!</v>
      </c>
      <c r="U25" s="20" t="e">
        <f>U24/R24</f>
        <v>#DIV/0!</v>
      </c>
      <c r="V25" s="22" t="e">
        <f>V24/R24</f>
        <v>#DIV/0!</v>
      </c>
      <c r="W25" s="73"/>
      <c r="X25" s="3"/>
      <c r="Y25" s="3"/>
      <c r="Z25" s="15"/>
    </row>
    <row r="26" spans="1:26" x14ac:dyDescent="0.45">
      <c r="A26" s="1"/>
      <c r="B26" s="1"/>
      <c r="O26" s="50"/>
      <c r="P26" s="51" t="s">
        <v>4</v>
      </c>
      <c r="Q26" s="51"/>
      <c r="R26" s="4">
        <f>COUNTIFS(E55:E177,"ホットペッパー",J55:J177,"樫部")</f>
        <v>1</v>
      </c>
      <c r="S26" s="4">
        <f>COUNTIFS(E55:E177,"ホットペッパー",J55:J177,"樫部",K55:K177,"&lt;&gt;")</f>
        <v>1</v>
      </c>
      <c r="T26" s="4">
        <f>COUNTIFS(E55:E177,"ホットペッパー",J55:J177,"樫部",M55:M177,"&lt;&gt;")</f>
        <v>0</v>
      </c>
      <c r="U26" s="4">
        <f>COUNTIFS(E55:E177,"ホットペッパー",J55:J177,"樫部",O55:O177,"&lt;&gt;")</f>
        <v>0</v>
      </c>
      <c r="V26" s="21">
        <f>COUNTIFS(E55:E177,"ホットペッパー",J55:J177,"樫部",Q55:Q177,"&lt;&gt;")</f>
        <v>0</v>
      </c>
      <c r="W26" s="72"/>
      <c r="X26" s="3"/>
      <c r="Y26" s="3"/>
      <c r="Z26" s="15"/>
    </row>
    <row r="27" spans="1:26" x14ac:dyDescent="0.45">
      <c r="A27" s="1"/>
      <c r="B27" s="1"/>
      <c r="O27" s="50"/>
      <c r="P27" s="51"/>
      <c r="Q27" s="51"/>
      <c r="R27" s="20">
        <f>R26/(R26+R28+R30)</f>
        <v>1</v>
      </c>
      <c r="S27" s="20">
        <f>S26/R26</f>
        <v>1</v>
      </c>
      <c r="T27" s="20">
        <f>T26/R26</f>
        <v>0</v>
      </c>
      <c r="U27" s="20">
        <f>U26/R26</f>
        <v>0</v>
      </c>
      <c r="V27" s="22">
        <f>V26/R26</f>
        <v>0</v>
      </c>
      <c r="W27" s="73"/>
    </row>
    <row r="28" spans="1:26" x14ac:dyDescent="0.45">
      <c r="A28" s="1"/>
      <c r="B28" s="1"/>
      <c r="O28" s="50" t="s">
        <v>8</v>
      </c>
      <c r="P28" s="51" t="s">
        <v>31</v>
      </c>
      <c r="Q28" s="51"/>
      <c r="R28" s="4">
        <f>COUNTIFS(E55:E177,"オンライン",J55:J177,"裕美")</f>
        <v>0</v>
      </c>
      <c r="S28" s="4">
        <f>COUNTIFS(E55:E177,"オンライン",J55:J177,"裕美",K55:K177,"&lt;&gt;")</f>
        <v>0</v>
      </c>
      <c r="T28" s="4">
        <f>COUNTIFS(E55:E177,"オンライン",J55:J177,"裕美",M55:M177,"&lt;&gt;")</f>
        <v>0</v>
      </c>
      <c r="U28" s="4">
        <f>COUNTIFS(E55:E177,"オンライン",J55:J177,"裕美",O55:O177,"&lt;&gt;")</f>
        <v>0</v>
      </c>
      <c r="V28" s="21">
        <f>COUNTIFS(E55:E177,"オンライン",J55:J177,"裕美",Q55:Q177,"&lt;&gt;")</f>
        <v>0</v>
      </c>
      <c r="W28" s="72"/>
    </row>
    <row r="29" spans="1:26" x14ac:dyDescent="0.45">
      <c r="A29" s="1"/>
      <c r="B29" s="1"/>
      <c r="O29" s="50"/>
      <c r="P29" s="51"/>
      <c r="Q29" s="51"/>
      <c r="R29" s="20">
        <f>R28/(R28+R30+R32)</f>
        <v>0</v>
      </c>
      <c r="S29" s="20" t="e">
        <f>S28/R28</f>
        <v>#DIV/0!</v>
      </c>
      <c r="T29" s="20" t="e">
        <f>T28/R28</f>
        <v>#DIV/0!</v>
      </c>
      <c r="U29" s="20" t="e">
        <f>U28/R28</f>
        <v>#DIV/0!</v>
      </c>
      <c r="V29" s="22" t="e">
        <f>V28/R28</f>
        <v>#DIV/0!</v>
      </c>
      <c r="W29" s="73"/>
      <c r="X29" s="40" t="s">
        <v>49</v>
      </c>
      <c r="Y29" s="40"/>
      <c r="Z29" s="40"/>
    </row>
    <row r="30" spans="1:26" x14ac:dyDescent="0.45">
      <c r="A30" s="1"/>
      <c r="B30" s="1"/>
      <c r="O30" s="50"/>
      <c r="P30" s="51" t="s">
        <v>32</v>
      </c>
      <c r="Q30" s="51"/>
      <c r="R30" s="4">
        <f>COUNTIFS(E55:E177,"オフライン",J55:J177,"裕美")</f>
        <v>0</v>
      </c>
      <c r="S30" s="4">
        <f>COUNTIFS(E55:E177,"オフライン",J55:J177,"裕美",K55:K177,"&lt;&gt;")</f>
        <v>0</v>
      </c>
      <c r="T30" s="4">
        <f>COUNTIFS(E55:E177,"オフライン",J55:J177,"裕美",M55:M177,"&lt;&gt;")</f>
        <v>0</v>
      </c>
      <c r="U30" s="4">
        <f>COUNTIFS(E55:E177,"オフライン",J55:J177,"裕美",O55:O177,"&lt;&gt;")</f>
        <v>0</v>
      </c>
      <c r="V30" s="21">
        <f>COUNTIFS(E55:E177,"オフライン",J55:J177,"裕美",Q55:Q177,"&lt;&gt;")</f>
        <v>0</v>
      </c>
      <c r="W30" s="72"/>
      <c r="X30" s="2" t="s">
        <v>50</v>
      </c>
    </row>
    <row r="31" spans="1:26" x14ac:dyDescent="0.45">
      <c r="A31" s="1"/>
      <c r="B31" s="1"/>
      <c r="O31" s="50"/>
      <c r="P31" s="51"/>
      <c r="Q31" s="51"/>
      <c r="R31" s="20">
        <f>R30/(R30+R32+R34)</f>
        <v>0</v>
      </c>
      <c r="S31" s="20" t="e">
        <f>S30/R30</f>
        <v>#DIV/0!</v>
      </c>
      <c r="T31" s="20" t="e">
        <f>T30/R30</f>
        <v>#DIV/0!</v>
      </c>
      <c r="U31" s="20" t="e">
        <f>U30/R30</f>
        <v>#DIV/0!</v>
      </c>
      <c r="V31" s="22" t="e">
        <f>V30/R30</f>
        <v>#DIV/0!</v>
      </c>
      <c r="W31" s="73"/>
      <c r="X31" s="16"/>
      <c r="Y31" s="16" t="s">
        <v>51</v>
      </c>
      <c r="Z31" s="16" t="s">
        <v>52</v>
      </c>
    </row>
    <row r="32" spans="1:26" x14ac:dyDescent="0.45">
      <c r="A32" s="1"/>
      <c r="B32" s="1"/>
      <c r="O32" s="50"/>
      <c r="P32" s="51" t="s">
        <v>4</v>
      </c>
      <c r="Q32" s="51"/>
      <c r="R32" s="4">
        <f>COUNTIFS(E55:E177,"ホットペッパー",J55:J177,"裕美")</f>
        <v>1</v>
      </c>
      <c r="S32" s="4">
        <f>COUNTIFS(E55:E177,"ホットペッパー",J55:J177,"裕美",K55:K177,"&lt;&gt;")</f>
        <v>1</v>
      </c>
      <c r="T32" s="4">
        <f>COUNTIFS(E55:E177,"ホットペッパー",J55:J177,"裕美",M55:M177,"&lt;&gt;")</f>
        <v>0</v>
      </c>
      <c r="U32" s="4">
        <f>COUNTIFS(E55:E177,"ホットペッパー",J55:J177,"裕美",O55:O177,"&lt;&gt;")</f>
        <v>0</v>
      </c>
      <c r="V32" s="21">
        <f>COUNTIFS(E55:E177,"ホットペッパー",J55:J177,"裕美",Q55:Q177,"&lt;&gt;")</f>
        <v>0</v>
      </c>
      <c r="W32" s="72"/>
      <c r="X32" s="16" t="s">
        <v>3</v>
      </c>
      <c r="Y32" s="3">
        <f>COUNTIFS(H55:H177,"〇",J55:J177,"本澤")</f>
        <v>0</v>
      </c>
      <c r="Z32" s="15">
        <f>Y32/COUNTIF(J55:J177,"本澤")</f>
        <v>0</v>
      </c>
    </row>
    <row r="33" spans="1:26" x14ac:dyDescent="0.45">
      <c r="A33" s="1"/>
      <c r="B33" s="1"/>
      <c r="O33" s="50"/>
      <c r="P33" s="51"/>
      <c r="Q33" s="51"/>
      <c r="R33" s="20">
        <f>R32/(R32+R34+R36)</f>
        <v>0.5</v>
      </c>
      <c r="S33" s="20">
        <f>S32/R32</f>
        <v>1</v>
      </c>
      <c r="T33" s="20">
        <f>T32/R32</f>
        <v>0</v>
      </c>
      <c r="U33" s="20">
        <f>U32/R32</f>
        <v>0</v>
      </c>
      <c r="V33" s="22">
        <f>V32/R32</f>
        <v>0</v>
      </c>
      <c r="W33" s="73"/>
      <c r="X33" s="16" t="s">
        <v>5</v>
      </c>
      <c r="Y33" s="3">
        <f>COUNTIFS(H55:H177,"〇",J55:J177,"中村")</f>
        <v>1</v>
      </c>
      <c r="Z33" s="15">
        <f>Y33/COUNTIF(J55:J177,"中村")</f>
        <v>0.25</v>
      </c>
    </row>
    <row r="34" spans="1:26" x14ac:dyDescent="0.45">
      <c r="A34" s="1"/>
      <c r="B34" s="1"/>
      <c r="O34" s="50" t="s">
        <v>9</v>
      </c>
      <c r="P34" s="51" t="s">
        <v>31</v>
      </c>
      <c r="Q34" s="51"/>
      <c r="R34" s="4">
        <f>COUNTIFS(E55:E177,"オンライン",J55:J177,"小池")</f>
        <v>1</v>
      </c>
      <c r="S34" s="4">
        <f>COUNTIFS(E55:E177,"オンライン",J55:J177,"小池",K55:K177,"&lt;&gt;")</f>
        <v>1</v>
      </c>
      <c r="T34" s="4">
        <f>COUNTIFS(E55:E177,"オンライン",J55:J177,"小池",M55:M177,"&lt;&gt;")</f>
        <v>0</v>
      </c>
      <c r="U34" s="4">
        <f>COUNTIFS(E55:E177,"オンライン",J55:J177,"小池",O55:O177,"&lt;&gt;")</f>
        <v>0</v>
      </c>
      <c r="V34" s="21">
        <f>COUNTIFS(E55:E177,"オンライン",J55:J177,"小池",Q55:Q177,"&lt;&gt;")</f>
        <v>0</v>
      </c>
      <c r="W34" s="72"/>
      <c r="X34" s="16" t="s">
        <v>6</v>
      </c>
      <c r="Y34" s="3">
        <f>COUNTIFS(H55:H177,"〇",J55:J177,"裕之")</f>
        <v>0</v>
      </c>
      <c r="Z34" s="15">
        <f>Y34/COUNTIF(J55:J177,"裕之")</f>
        <v>0</v>
      </c>
    </row>
    <row r="35" spans="1:26" x14ac:dyDescent="0.45">
      <c r="A35" s="1"/>
      <c r="B35" s="1"/>
      <c r="O35" s="50"/>
      <c r="P35" s="51"/>
      <c r="Q35" s="51"/>
      <c r="R35" s="20">
        <f>R34/(R34+R36+R38)</f>
        <v>1</v>
      </c>
      <c r="S35" s="20">
        <f>S34/R34</f>
        <v>1</v>
      </c>
      <c r="T35" s="20">
        <f>T34/R34</f>
        <v>0</v>
      </c>
      <c r="U35" s="20">
        <f>U34/R34</f>
        <v>0</v>
      </c>
      <c r="V35" s="22">
        <f>V34/R34</f>
        <v>0</v>
      </c>
      <c r="W35" s="73"/>
      <c r="X35" s="16" t="s">
        <v>7</v>
      </c>
      <c r="Y35" s="3">
        <f>COUNTIFS(H55:H177,"〇",J55:J177,"樫部")</f>
        <v>0</v>
      </c>
      <c r="Z35" s="15">
        <f>Y35/COUNTIF(J55:J177,"樫部")</f>
        <v>0</v>
      </c>
    </row>
    <row r="36" spans="1:26" x14ac:dyDescent="0.45">
      <c r="A36" s="1"/>
      <c r="B36" s="1"/>
      <c r="O36" s="50"/>
      <c r="P36" s="51" t="s">
        <v>32</v>
      </c>
      <c r="Q36" s="51"/>
      <c r="R36" s="4">
        <f>COUNTIFS(E55:E177,"オフライン",J55:J177,"小池")</f>
        <v>0</v>
      </c>
      <c r="S36" s="4">
        <f>COUNTIFS(E55:E177,"オフライン",J55:J177,"小池",K55:K177,"&lt;&gt;")</f>
        <v>0</v>
      </c>
      <c r="T36" s="4">
        <f>COUNTIFS(E55:E177,"オフライン",J55:J177,"小池",M55:M177,"&lt;&gt;")</f>
        <v>0</v>
      </c>
      <c r="U36" s="4">
        <f>COUNTIFS(E55:E177,"オフライン",J55:J177,"小池",O55:O177,"&lt;&gt;")</f>
        <v>0</v>
      </c>
      <c r="V36" s="21">
        <f>COUNTIFS(E55:E177,"オフライン",J55:J177,"小池",Q55:Q177,"&lt;&gt;")</f>
        <v>0</v>
      </c>
      <c r="W36" s="72"/>
      <c r="X36" s="16" t="s">
        <v>8</v>
      </c>
      <c r="Y36" s="3">
        <f>COUNTIFS(H55:H177,"〇",J55:J177,"裕美")</f>
        <v>0</v>
      </c>
      <c r="Z36" s="15">
        <f>Y36/COUNTIF(J55:J177,"裕美")</f>
        <v>0</v>
      </c>
    </row>
    <row r="37" spans="1:26" x14ac:dyDescent="0.45">
      <c r="A37" s="1"/>
      <c r="B37" s="1"/>
      <c r="O37" s="50"/>
      <c r="P37" s="51"/>
      <c r="Q37" s="51"/>
      <c r="R37" s="20" t="e">
        <f>R36/(R36+R38+R40)</f>
        <v>#DIV/0!</v>
      </c>
      <c r="S37" s="20" t="e">
        <f>S36/R36</f>
        <v>#DIV/0!</v>
      </c>
      <c r="T37" s="20" t="e">
        <f>T36/R36</f>
        <v>#DIV/0!</v>
      </c>
      <c r="U37" s="20" t="e">
        <f>U36/R36</f>
        <v>#DIV/0!</v>
      </c>
      <c r="V37" s="22" t="e">
        <f>V36/R36</f>
        <v>#DIV/0!</v>
      </c>
      <c r="W37" s="73"/>
      <c r="X37" s="16" t="s">
        <v>9</v>
      </c>
      <c r="Y37" s="3">
        <f>COUNTIFS(H55:H177,"〇",J55:J177,"小池")</f>
        <v>0</v>
      </c>
      <c r="Z37" s="15">
        <f>Y37/COUNTIF(J55:J177,"小池")</f>
        <v>0</v>
      </c>
    </row>
    <row r="38" spans="1:26" x14ac:dyDescent="0.45">
      <c r="A38" s="1"/>
      <c r="B38" s="1"/>
      <c r="O38" s="50"/>
      <c r="P38" s="51" t="s">
        <v>4</v>
      </c>
      <c r="Q38" s="51"/>
      <c r="R38" s="4">
        <f>COUNTIFS(E55:E177,"ホットペッパー",J55:J177,"小池")</f>
        <v>0</v>
      </c>
      <c r="S38" s="4">
        <f>COUNTIFS(E55:E177,"ホットペッパー",J55:J177,"小池",K55:K177,"&lt;&gt;")</f>
        <v>0</v>
      </c>
      <c r="T38" s="4">
        <f>COUNTIFS(E55:E177,"ホットペッパー",J55:J177,"小池",M55:M177,"&lt;&gt;")</f>
        <v>0</v>
      </c>
      <c r="U38" s="4">
        <f>COUNTIFS(E55:E177,"ホットペッパー",J55:J177,"小池",O55:O177,"&lt;&gt;")</f>
        <v>0</v>
      </c>
      <c r="V38" s="21">
        <f>COUNTIFS(E55:E177,"ホットペッパー",J55:J177,"小池",Q55:Q177,"&lt;&gt;")</f>
        <v>0</v>
      </c>
      <c r="W38" s="72"/>
      <c r="X38" s="16" t="s">
        <v>10</v>
      </c>
      <c r="Y38" s="3">
        <f>COUNTIFS(H55:H177,"〇",J55:J177,"荒井")</f>
        <v>0</v>
      </c>
      <c r="Z38" s="15">
        <f>Y38/COUNTIF(J55:J177,"荒井")</f>
        <v>0</v>
      </c>
    </row>
    <row r="39" spans="1:26" x14ac:dyDescent="0.45">
      <c r="A39" s="1"/>
      <c r="B39" s="1"/>
      <c r="O39" s="50"/>
      <c r="P39" s="51"/>
      <c r="Q39" s="51"/>
      <c r="R39" s="20">
        <f>R38/(R38+R40+R42)</f>
        <v>0</v>
      </c>
      <c r="S39" s="20" t="e">
        <f>S38/R38</f>
        <v>#DIV/0!</v>
      </c>
      <c r="T39" s="20" t="e">
        <f>T38/R38</f>
        <v>#DIV/0!</v>
      </c>
      <c r="U39" s="20" t="e">
        <f>U38/R38</f>
        <v>#DIV/0!</v>
      </c>
      <c r="V39" s="22" t="e">
        <f>V38/R38</f>
        <v>#DIV/0!</v>
      </c>
      <c r="W39" s="73"/>
      <c r="X39" s="3"/>
      <c r="Y39" s="3"/>
      <c r="Z39" s="3"/>
    </row>
    <row r="40" spans="1:26" x14ac:dyDescent="0.45">
      <c r="A40" s="1"/>
      <c r="B40" s="1"/>
      <c r="O40" s="50" t="s">
        <v>10</v>
      </c>
      <c r="P40" s="51" t="s">
        <v>31</v>
      </c>
      <c r="Q40" s="51"/>
      <c r="R40" s="4">
        <f>COUNTIFS(E55:E177,"オンライン",J55:J177,"荒井")</f>
        <v>0</v>
      </c>
      <c r="S40" s="4">
        <f>COUNTIFS(E55:E177,"オンライン",J55:J177,"荒井",K55:K177,"&lt;&gt;")</f>
        <v>0</v>
      </c>
      <c r="T40" s="4">
        <f>COUNTIFS(E55:E177,"オンライン",J55:J177,"荒井",M55:M177,"&lt;&gt;")</f>
        <v>0</v>
      </c>
      <c r="U40" s="4">
        <f>COUNTIFS(E55:E177,"オンライン",J55:J177,"荒井",O55:O177,"&lt;&gt;")</f>
        <v>0</v>
      </c>
      <c r="V40" s="21">
        <f>COUNTIFS(E55:E177,"オンライン",J55:J177,"荒井",Q55:Q177,"&lt;&gt;")</f>
        <v>0</v>
      </c>
      <c r="W40" s="72"/>
      <c r="X40" s="3"/>
      <c r="Y40" s="3"/>
      <c r="Z40" s="3"/>
    </row>
    <row r="41" spans="1:26" x14ac:dyDescent="0.45">
      <c r="A41" s="1"/>
      <c r="B41" s="1"/>
      <c r="O41" s="50"/>
      <c r="P41" s="51"/>
      <c r="Q41" s="51"/>
      <c r="R41" s="20">
        <f>R40/(R40+R42+R44)</f>
        <v>0</v>
      </c>
      <c r="S41" s="20" t="e">
        <f>S40/R40</f>
        <v>#DIV/0!</v>
      </c>
      <c r="T41" s="20" t="e">
        <f>T40/R40</f>
        <v>#DIV/0!</v>
      </c>
      <c r="U41" s="20" t="e">
        <f>U40/R40</f>
        <v>#DIV/0!</v>
      </c>
      <c r="V41" s="22" t="e">
        <f>V40/R40</f>
        <v>#DIV/0!</v>
      </c>
      <c r="W41" s="73"/>
      <c r="X41" s="3"/>
      <c r="Y41" s="3"/>
      <c r="Z41" s="3"/>
    </row>
    <row r="42" spans="1:26" x14ac:dyDescent="0.45">
      <c r="A42" s="1"/>
      <c r="B42" s="1"/>
      <c r="O42" s="50"/>
      <c r="P42" s="51" t="s">
        <v>32</v>
      </c>
      <c r="Q42" s="51"/>
      <c r="R42" s="4">
        <f>COUNTIFS(E55:E177,"オフライン",J55:J177,"荒井")</f>
        <v>1</v>
      </c>
      <c r="S42" s="4">
        <f>COUNTIFS(E55:E177,"オフライン",J55:J177,"荒井",K55:K177,"&lt;&gt;")</f>
        <v>1</v>
      </c>
      <c r="T42" s="4">
        <f>COUNTIFS(E55:E177,"オフライン",J55:J177,"荒井",M55:M177,"&lt;&gt;")</f>
        <v>0</v>
      </c>
      <c r="U42" s="4">
        <f>COUNTIFS(E55:E177,"オフライン",J55:J177,"荒井",O55:O177,"&lt;&gt;")</f>
        <v>0</v>
      </c>
      <c r="V42" s="21">
        <f>COUNTIFS(E55:E177,"オフライン",J55:J177,"荒井",Q55:Q177,"&lt;&gt;")</f>
        <v>0</v>
      </c>
      <c r="W42" s="72"/>
    </row>
    <row r="43" spans="1:26" x14ac:dyDescent="0.45">
      <c r="A43" s="1"/>
      <c r="B43" s="1"/>
      <c r="O43" s="50"/>
      <c r="P43" s="51"/>
      <c r="Q43" s="51"/>
      <c r="R43" s="20">
        <f>R42/(R42+R44+R46)</f>
        <v>1</v>
      </c>
      <c r="S43" s="20">
        <f>S42/R42</f>
        <v>1</v>
      </c>
      <c r="T43" s="20">
        <f>T42/R42</f>
        <v>0</v>
      </c>
      <c r="U43" s="20">
        <f>U42/R42</f>
        <v>0</v>
      </c>
      <c r="V43" s="22">
        <f>V42/R42</f>
        <v>0</v>
      </c>
      <c r="W43" s="73"/>
    </row>
    <row r="44" spans="1:26" x14ac:dyDescent="0.45">
      <c r="A44" s="1"/>
      <c r="B44" s="1"/>
      <c r="O44" s="50"/>
      <c r="P44" s="51" t="s">
        <v>4</v>
      </c>
      <c r="Q44" s="51"/>
      <c r="R44" s="4">
        <f>COUNTIFS(E55:E177,"ホットペッパー",J55:J177,"荒井")</f>
        <v>0</v>
      </c>
      <c r="S44" s="4">
        <f>COUNTIFS(E55:E177,"ホットペッパー",J55:J177,"荒井",K55:K177,"&lt;&gt;")</f>
        <v>0</v>
      </c>
      <c r="T44" s="4">
        <f>COUNTIFS(E55:E177,"ホットペッパー",J55:J177,"荒井",M55:M177,"&lt;&gt;")</f>
        <v>0</v>
      </c>
      <c r="U44" s="4">
        <f>COUNTIFS(E55:E177,"ホットペッパー",J55:J177,"荒井",O55:O177,"&lt;&gt;")</f>
        <v>0</v>
      </c>
      <c r="V44" s="21">
        <f>COUNTIFS(E55:E177,"ホットペッパー",J55:J177,"荒井",Q55:Q177,"&lt;&gt;")</f>
        <v>0</v>
      </c>
      <c r="W44" s="72"/>
    </row>
    <row r="45" spans="1:26" ht="18.600000000000001" thickBot="1" x14ac:dyDescent="0.5">
      <c r="A45" s="1"/>
      <c r="B45" s="1"/>
      <c r="O45" s="53"/>
      <c r="P45" s="52"/>
      <c r="Q45" s="52"/>
      <c r="R45" s="38" t="e">
        <f>R44/(R44+R46+R48)</f>
        <v>#DIV/0!</v>
      </c>
      <c r="S45" s="38" t="e">
        <f>S44/R44</f>
        <v>#DIV/0!</v>
      </c>
      <c r="T45" s="38" t="e">
        <f>T44/R44</f>
        <v>#DIV/0!</v>
      </c>
      <c r="U45" s="38" t="e">
        <f>U44/R44</f>
        <v>#DIV/0!</v>
      </c>
      <c r="V45" s="39" t="e">
        <f>V44/R44</f>
        <v>#DIV/0!</v>
      </c>
      <c r="W45" s="74"/>
    </row>
    <row r="46" spans="1:26" x14ac:dyDescent="0.45">
      <c r="A46" s="1"/>
      <c r="B46" s="1"/>
    </row>
    <row r="47" spans="1:26" x14ac:dyDescent="0.45">
      <c r="A47" s="1"/>
      <c r="B47" s="1"/>
    </row>
    <row r="48" spans="1:26" x14ac:dyDescent="0.45">
      <c r="A48" s="1"/>
      <c r="B48" s="1"/>
    </row>
    <row r="49" spans="1:28" x14ac:dyDescent="0.45">
      <c r="A49" s="1"/>
      <c r="B49" s="1"/>
    </row>
    <row r="50" spans="1:28" x14ac:dyDescent="0.45">
      <c r="A50" s="1"/>
      <c r="B50" s="1"/>
    </row>
    <row r="51" spans="1:28" x14ac:dyDescent="0.45">
      <c r="A51" s="1"/>
      <c r="B51" s="1"/>
      <c r="H51" s="78" t="s">
        <v>76</v>
      </c>
    </row>
    <row r="52" spans="1:28" x14ac:dyDescent="0.45">
      <c r="A52" s="1"/>
      <c r="B52" s="1"/>
      <c r="H52" s="78"/>
    </row>
    <row r="53" spans="1:28" x14ac:dyDescent="0.45">
      <c r="B53" s="5" t="s">
        <v>22</v>
      </c>
      <c r="H53" s="79"/>
      <c r="I53" s="1" t="s">
        <v>27</v>
      </c>
      <c r="K53" s="1" t="s">
        <v>27</v>
      </c>
      <c r="M53" s="1" t="s">
        <v>27</v>
      </c>
      <c r="O53" s="1" t="s">
        <v>27</v>
      </c>
      <c r="Q53" s="1" t="s">
        <v>27</v>
      </c>
      <c r="T53" s="71" t="s">
        <v>74</v>
      </c>
    </row>
    <row r="54" spans="1:28" ht="36" x14ac:dyDescent="0.45">
      <c r="A54" s="6" t="s">
        <v>17</v>
      </c>
      <c r="B54" s="6" t="s">
        <v>18</v>
      </c>
      <c r="C54" s="49" t="s">
        <v>19</v>
      </c>
      <c r="D54" s="49"/>
      <c r="E54" s="8" t="s">
        <v>23</v>
      </c>
      <c r="F54" s="9" t="s">
        <v>24</v>
      </c>
      <c r="G54" s="9" t="s">
        <v>25</v>
      </c>
      <c r="H54" s="10" t="s">
        <v>26</v>
      </c>
      <c r="I54" s="11" t="s">
        <v>43</v>
      </c>
      <c r="J54" s="11" t="s">
        <v>48</v>
      </c>
      <c r="K54" s="11" t="s">
        <v>44</v>
      </c>
      <c r="L54" s="11" t="s">
        <v>48</v>
      </c>
      <c r="M54" s="11" t="s">
        <v>45</v>
      </c>
      <c r="N54" s="11" t="s">
        <v>48</v>
      </c>
      <c r="O54" s="11" t="s">
        <v>46</v>
      </c>
      <c r="P54" s="11" t="s">
        <v>48</v>
      </c>
      <c r="Q54" s="11" t="s">
        <v>47</v>
      </c>
      <c r="R54" s="11" t="s">
        <v>48</v>
      </c>
      <c r="S54" s="7" t="s">
        <v>20</v>
      </c>
      <c r="T54" s="49" t="s">
        <v>21</v>
      </c>
      <c r="U54" s="49"/>
      <c r="V54" s="49"/>
      <c r="W54" s="7" t="s">
        <v>75</v>
      </c>
      <c r="X54" s="49" t="s">
        <v>35</v>
      </c>
      <c r="Y54" s="49"/>
      <c r="Z54" s="49"/>
      <c r="AA54" s="49"/>
      <c r="AB54" s="49"/>
    </row>
    <row r="55" spans="1:28" x14ac:dyDescent="0.45">
      <c r="A55" s="12">
        <f>MAX(I55,K55,M55,O55,Q55)</f>
        <v>45674</v>
      </c>
      <c r="B55" s="3">
        <v>1000</v>
      </c>
      <c r="C55" s="48" t="s">
        <v>77</v>
      </c>
      <c r="D55" s="48"/>
      <c r="E55" s="13" t="s">
        <v>69</v>
      </c>
      <c r="F55" s="4" t="s">
        <v>39</v>
      </c>
      <c r="G55" s="4" t="s">
        <v>39</v>
      </c>
      <c r="H55" s="4" t="s">
        <v>39</v>
      </c>
      <c r="I55" s="14">
        <v>45658</v>
      </c>
      <c r="J55" s="3" t="s">
        <v>61</v>
      </c>
      <c r="K55" s="14">
        <v>45667</v>
      </c>
      <c r="L55" s="3" t="s">
        <v>61</v>
      </c>
      <c r="M55" s="14">
        <v>45670</v>
      </c>
      <c r="N55" s="3" t="s">
        <v>61</v>
      </c>
      <c r="O55" s="14">
        <v>45674</v>
      </c>
      <c r="P55" s="3" t="s">
        <v>71</v>
      </c>
      <c r="Q55" s="14"/>
      <c r="R55" s="3"/>
      <c r="S55" s="4" t="str">
        <f ca="1">IF(TODAY()&gt;EDATE(A55,1),"○","")</f>
        <v/>
      </c>
      <c r="T55" s="48" t="s">
        <v>58</v>
      </c>
      <c r="U55" s="48"/>
      <c r="V55" s="48"/>
      <c r="W55" s="4"/>
      <c r="X55" s="48"/>
      <c r="Y55" s="48"/>
      <c r="Z55" s="48"/>
      <c r="AA55" s="48"/>
      <c r="AB55" s="48"/>
    </row>
    <row r="56" spans="1:28" x14ac:dyDescent="0.45">
      <c r="A56" s="12">
        <f t="shared" ref="A56:A119" si="1">MAX(I56,K56,M56,O56,Q56)</f>
        <v>45662</v>
      </c>
      <c r="B56" s="3">
        <f>B55+1</f>
        <v>1001</v>
      </c>
      <c r="C56" s="48" t="s">
        <v>77</v>
      </c>
      <c r="D56" s="48"/>
      <c r="E56" s="13" t="s">
        <v>70</v>
      </c>
      <c r="F56" s="4"/>
      <c r="G56" s="4"/>
      <c r="H56" s="4"/>
      <c r="I56" s="14">
        <v>45659</v>
      </c>
      <c r="J56" s="3" t="s">
        <v>61</v>
      </c>
      <c r="K56" s="14">
        <v>45662</v>
      </c>
      <c r="L56" s="3" t="s">
        <v>61</v>
      </c>
      <c r="M56" s="14"/>
      <c r="N56" s="3"/>
      <c r="O56" s="3"/>
      <c r="P56" s="3"/>
      <c r="Q56" s="3"/>
      <c r="R56" s="3"/>
      <c r="S56" s="4" t="str">
        <f t="shared" ref="S56:S119" ca="1" si="2">IF(TODAY()&gt;EDATE(A56,1),"○","")</f>
        <v>○</v>
      </c>
      <c r="T56" s="48" t="s">
        <v>58</v>
      </c>
      <c r="U56" s="48"/>
      <c r="V56" s="48"/>
      <c r="W56" s="4"/>
      <c r="X56" s="48"/>
      <c r="Y56" s="48"/>
      <c r="Z56" s="48"/>
      <c r="AA56" s="48"/>
      <c r="AB56" s="48"/>
    </row>
    <row r="57" spans="1:28" x14ac:dyDescent="0.45">
      <c r="A57" s="12">
        <f t="shared" si="1"/>
        <v>45667</v>
      </c>
      <c r="B57" s="3">
        <f t="shared" ref="B57:B120" si="3">B56+1</f>
        <v>1002</v>
      </c>
      <c r="C57" s="48" t="s">
        <v>77</v>
      </c>
      <c r="D57" s="48"/>
      <c r="E57" s="13" t="s">
        <v>30</v>
      </c>
      <c r="F57" s="4"/>
      <c r="G57" s="4"/>
      <c r="H57" s="4"/>
      <c r="I57" s="14">
        <v>45660</v>
      </c>
      <c r="J57" s="3" t="s">
        <v>2</v>
      </c>
      <c r="K57" s="14">
        <v>45667</v>
      </c>
      <c r="L57" s="3" t="s">
        <v>2</v>
      </c>
      <c r="M57" s="14"/>
      <c r="N57" s="3"/>
      <c r="O57" s="14"/>
      <c r="P57" s="3"/>
      <c r="Q57" s="14"/>
      <c r="R57" s="3"/>
      <c r="S57" s="4" t="str">
        <f t="shared" ca="1" si="2"/>
        <v>○</v>
      </c>
      <c r="T57" s="48" t="s">
        <v>59</v>
      </c>
      <c r="U57" s="48"/>
      <c r="V57" s="48"/>
      <c r="W57" s="4"/>
      <c r="X57" s="48"/>
      <c r="Y57" s="48"/>
      <c r="Z57" s="48"/>
      <c r="AA57" s="48"/>
      <c r="AB57" s="48"/>
    </row>
    <row r="58" spans="1:28" x14ac:dyDescent="0.45">
      <c r="A58" s="12">
        <f t="shared" si="1"/>
        <v>45667</v>
      </c>
      <c r="B58" s="3">
        <f t="shared" si="3"/>
        <v>1003</v>
      </c>
      <c r="C58" s="48" t="s">
        <v>77</v>
      </c>
      <c r="D58" s="48"/>
      <c r="E58" s="13" t="s">
        <v>30</v>
      </c>
      <c r="F58" s="4"/>
      <c r="G58" s="4"/>
      <c r="H58" s="4"/>
      <c r="I58" s="14">
        <v>45661</v>
      </c>
      <c r="J58" s="3" t="s">
        <v>2</v>
      </c>
      <c r="K58" s="14">
        <v>45667</v>
      </c>
      <c r="L58" s="3" t="s">
        <v>2</v>
      </c>
      <c r="M58" s="14"/>
      <c r="N58" s="3"/>
      <c r="O58" s="14"/>
      <c r="P58" s="3"/>
      <c r="Q58" s="14"/>
      <c r="R58" s="3"/>
      <c r="S58" s="4" t="str">
        <f t="shared" ca="1" si="2"/>
        <v>○</v>
      </c>
      <c r="T58" s="48" t="s">
        <v>60</v>
      </c>
      <c r="U58" s="48"/>
      <c r="V58" s="48"/>
      <c r="W58" s="4"/>
      <c r="X58" s="48"/>
      <c r="Y58" s="48"/>
      <c r="Z58" s="48"/>
      <c r="AA58" s="48"/>
      <c r="AB58" s="48"/>
    </row>
    <row r="59" spans="1:28" x14ac:dyDescent="0.45">
      <c r="A59" s="12">
        <f t="shared" si="1"/>
        <v>45668</v>
      </c>
      <c r="B59" s="3">
        <f t="shared" si="3"/>
        <v>1004</v>
      </c>
      <c r="C59" s="48" t="s">
        <v>77</v>
      </c>
      <c r="D59" s="48"/>
      <c r="E59" s="13" t="s">
        <v>30</v>
      </c>
      <c r="F59" s="4"/>
      <c r="G59" s="4"/>
      <c r="H59" s="4"/>
      <c r="I59" s="14">
        <v>45662</v>
      </c>
      <c r="J59" s="3" t="s">
        <v>61</v>
      </c>
      <c r="K59" s="14">
        <v>45668</v>
      </c>
      <c r="L59" s="3" t="s">
        <v>61</v>
      </c>
      <c r="M59" s="3"/>
      <c r="N59" s="3"/>
      <c r="O59" s="3"/>
      <c r="P59" s="3"/>
      <c r="Q59" s="3"/>
      <c r="R59" s="3"/>
      <c r="S59" s="4" t="str">
        <f t="shared" ca="1" si="2"/>
        <v>○</v>
      </c>
      <c r="T59" s="48" t="s">
        <v>59</v>
      </c>
      <c r="U59" s="48"/>
      <c r="V59" s="48"/>
      <c r="W59" s="4"/>
      <c r="X59" s="48"/>
      <c r="Y59" s="48"/>
      <c r="Z59" s="48"/>
      <c r="AA59" s="48"/>
      <c r="AB59" s="48"/>
    </row>
    <row r="60" spans="1:28" x14ac:dyDescent="0.45">
      <c r="A60" s="12">
        <f>MAX(I60,K60,M60,O60,Q60)</f>
        <v>45669</v>
      </c>
      <c r="B60" s="3">
        <f t="shared" si="3"/>
        <v>1005</v>
      </c>
      <c r="C60" s="48" t="s">
        <v>77</v>
      </c>
      <c r="D60" s="48"/>
      <c r="E60" s="13" t="s">
        <v>70</v>
      </c>
      <c r="F60" s="4"/>
      <c r="G60" s="4"/>
      <c r="H60" s="4"/>
      <c r="I60" s="14">
        <v>45663</v>
      </c>
      <c r="J60" s="3" t="s">
        <v>62</v>
      </c>
      <c r="K60" s="14">
        <v>45669</v>
      </c>
      <c r="L60" s="3" t="s">
        <v>62</v>
      </c>
      <c r="M60" s="14"/>
      <c r="N60" s="3"/>
      <c r="O60" s="14"/>
      <c r="P60" s="3"/>
      <c r="Q60" s="14"/>
      <c r="R60" s="3"/>
      <c r="S60" s="4" t="str">
        <f t="shared" ca="1" si="2"/>
        <v>○</v>
      </c>
      <c r="T60" s="48" t="s">
        <v>59</v>
      </c>
      <c r="U60" s="48"/>
      <c r="V60" s="48"/>
      <c r="W60" s="4"/>
      <c r="X60" s="48"/>
      <c r="Y60" s="48"/>
      <c r="Z60" s="48"/>
      <c r="AA60" s="48"/>
      <c r="AB60" s="48"/>
    </row>
    <row r="61" spans="1:28" x14ac:dyDescent="0.45">
      <c r="A61" s="12">
        <f t="shared" si="1"/>
        <v>45672</v>
      </c>
      <c r="B61" s="3">
        <f t="shared" si="3"/>
        <v>1006</v>
      </c>
      <c r="C61" s="48" t="s">
        <v>77</v>
      </c>
      <c r="D61" s="48"/>
      <c r="E61" s="13" t="s">
        <v>70</v>
      </c>
      <c r="F61" s="4"/>
      <c r="G61" s="4"/>
      <c r="H61" s="4"/>
      <c r="I61" s="14">
        <v>45664</v>
      </c>
      <c r="J61" s="3" t="s">
        <v>61</v>
      </c>
      <c r="K61" s="14">
        <v>45672</v>
      </c>
      <c r="L61" s="3" t="s">
        <v>61</v>
      </c>
      <c r="M61" s="14"/>
      <c r="N61" s="3"/>
      <c r="O61" s="3"/>
      <c r="P61" s="3"/>
      <c r="Q61" s="3"/>
      <c r="R61" s="3"/>
      <c r="S61" s="4" t="str">
        <f t="shared" ca="1" si="2"/>
        <v/>
      </c>
      <c r="T61" s="48" t="s">
        <v>66</v>
      </c>
      <c r="U61" s="48"/>
      <c r="V61" s="48"/>
      <c r="W61" s="4"/>
      <c r="X61" s="48"/>
      <c r="Y61" s="48"/>
      <c r="Z61" s="48"/>
      <c r="AA61" s="48"/>
      <c r="AB61" s="48"/>
    </row>
    <row r="62" spans="1:28" x14ac:dyDescent="0.45">
      <c r="A62" s="12">
        <f t="shared" si="1"/>
        <v>45672</v>
      </c>
      <c r="B62" s="3">
        <f t="shared" si="3"/>
        <v>1007</v>
      </c>
      <c r="C62" s="48" t="s">
        <v>77</v>
      </c>
      <c r="D62" s="48"/>
      <c r="E62" s="13" t="s">
        <v>30</v>
      </c>
      <c r="F62" s="4"/>
      <c r="G62" s="4"/>
      <c r="H62" s="4"/>
      <c r="I62" s="14">
        <v>45665</v>
      </c>
      <c r="J62" s="3" t="s">
        <v>2</v>
      </c>
      <c r="K62" s="14">
        <v>45672</v>
      </c>
      <c r="L62" s="3" t="s">
        <v>2</v>
      </c>
      <c r="M62" s="14"/>
      <c r="N62" s="3"/>
      <c r="O62" s="14"/>
      <c r="P62" s="3"/>
      <c r="Q62" s="14"/>
      <c r="R62" s="3"/>
      <c r="S62" s="4" t="str">
        <f t="shared" ca="1" si="2"/>
        <v/>
      </c>
      <c r="T62" s="48" t="s">
        <v>64</v>
      </c>
      <c r="U62" s="48"/>
      <c r="V62" s="48"/>
      <c r="W62" s="4"/>
      <c r="X62" s="48"/>
      <c r="Y62" s="48"/>
      <c r="Z62" s="48"/>
      <c r="AA62" s="48"/>
      <c r="AB62" s="48"/>
    </row>
    <row r="63" spans="1:28" x14ac:dyDescent="0.45">
      <c r="A63" s="12">
        <f t="shared" si="1"/>
        <v>45677</v>
      </c>
      <c r="B63" s="3">
        <f t="shared" si="3"/>
        <v>1008</v>
      </c>
      <c r="C63" s="48" t="s">
        <v>77</v>
      </c>
      <c r="D63" s="48"/>
      <c r="E63" s="13" t="s">
        <v>69</v>
      </c>
      <c r="F63" s="4"/>
      <c r="G63" s="4"/>
      <c r="H63" s="4"/>
      <c r="I63" s="14">
        <v>45666</v>
      </c>
      <c r="J63" s="3" t="s">
        <v>68</v>
      </c>
      <c r="K63" s="14">
        <v>45677</v>
      </c>
      <c r="L63" s="3" t="s">
        <v>68</v>
      </c>
      <c r="M63" s="3"/>
      <c r="N63" s="3"/>
      <c r="O63" s="3"/>
      <c r="P63" s="3"/>
      <c r="Q63" s="3"/>
      <c r="R63" s="3"/>
      <c r="S63" s="4" t="str">
        <f t="shared" ca="1" si="2"/>
        <v/>
      </c>
      <c r="T63" s="48" t="s">
        <v>58</v>
      </c>
      <c r="U63" s="48"/>
      <c r="V63" s="48"/>
      <c r="W63" s="4"/>
      <c r="X63" s="48"/>
      <c r="Y63" s="48"/>
      <c r="Z63" s="48"/>
      <c r="AA63" s="48"/>
      <c r="AB63" s="48"/>
    </row>
    <row r="64" spans="1:28" x14ac:dyDescent="0.45">
      <c r="A64" s="12">
        <f t="shared" si="1"/>
        <v>45668</v>
      </c>
      <c r="B64" s="3">
        <f t="shared" si="3"/>
        <v>1009</v>
      </c>
      <c r="C64" s="48" t="s">
        <v>77</v>
      </c>
      <c r="D64" s="48"/>
      <c r="E64" s="13" t="s">
        <v>30</v>
      </c>
      <c r="F64" s="4"/>
      <c r="G64" s="4"/>
      <c r="H64" s="4"/>
      <c r="I64" s="14">
        <v>45667</v>
      </c>
      <c r="J64" s="3" t="s">
        <v>71</v>
      </c>
      <c r="K64" s="14">
        <v>45668</v>
      </c>
      <c r="L64" s="3" t="s">
        <v>71</v>
      </c>
      <c r="M64" s="3"/>
      <c r="N64" s="3"/>
      <c r="O64" s="3"/>
      <c r="P64" s="3"/>
      <c r="Q64" s="3"/>
      <c r="R64" s="3"/>
      <c r="S64" s="4" t="str">
        <f t="shared" ca="1" si="2"/>
        <v>○</v>
      </c>
      <c r="T64" s="48" t="s">
        <v>65</v>
      </c>
      <c r="U64" s="48"/>
      <c r="V64" s="48"/>
      <c r="W64" s="4"/>
      <c r="X64" s="48"/>
      <c r="Y64" s="48"/>
      <c r="Z64" s="48"/>
      <c r="AA64" s="48"/>
      <c r="AB64" s="48"/>
    </row>
    <row r="65" spans="1:28" x14ac:dyDescent="0.45">
      <c r="A65" s="12">
        <f t="shared" si="1"/>
        <v>45703</v>
      </c>
      <c r="B65" s="3">
        <f t="shared" si="3"/>
        <v>1010</v>
      </c>
      <c r="C65" s="48" t="s">
        <v>77</v>
      </c>
      <c r="D65" s="48"/>
      <c r="E65" s="13" t="s">
        <v>69</v>
      </c>
      <c r="F65" s="4"/>
      <c r="G65" s="4"/>
      <c r="H65" s="4"/>
      <c r="I65" s="14">
        <v>45668</v>
      </c>
      <c r="J65" s="3" t="s">
        <v>72</v>
      </c>
      <c r="K65" s="14">
        <v>45703</v>
      </c>
      <c r="L65" s="3" t="s">
        <v>72</v>
      </c>
      <c r="M65" s="3"/>
      <c r="N65" s="3"/>
      <c r="O65" s="3"/>
      <c r="P65" s="3"/>
      <c r="Q65" s="3"/>
      <c r="R65" s="3"/>
      <c r="S65" s="4" t="str">
        <f t="shared" ca="1" si="2"/>
        <v/>
      </c>
      <c r="T65" s="48" t="s">
        <v>66</v>
      </c>
      <c r="U65" s="48"/>
      <c r="V65" s="48"/>
      <c r="W65" s="4"/>
      <c r="X65" s="48"/>
      <c r="Y65" s="48"/>
      <c r="Z65" s="48"/>
      <c r="AA65" s="48"/>
      <c r="AB65" s="48"/>
    </row>
    <row r="66" spans="1:28" x14ac:dyDescent="0.45">
      <c r="A66" s="12">
        <f t="shared" si="1"/>
        <v>45670</v>
      </c>
      <c r="B66" s="3">
        <f t="shared" si="3"/>
        <v>1011</v>
      </c>
      <c r="C66" s="48" t="s">
        <v>77</v>
      </c>
      <c r="D66" s="48"/>
      <c r="E66" s="13" t="s">
        <v>70</v>
      </c>
      <c r="F66" s="4"/>
      <c r="G66" s="4"/>
      <c r="H66" s="4"/>
      <c r="I66" s="14">
        <v>45669</v>
      </c>
      <c r="J66" s="3" t="s">
        <v>2</v>
      </c>
      <c r="K66" s="14">
        <v>45670</v>
      </c>
      <c r="L66" s="3" t="s">
        <v>2</v>
      </c>
      <c r="M66" s="3"/>
      <c r="N66" s="3"/>
      <c r="O66" s="3"/>
      <c r="P66" s="3"/>
      <c r="Q66" s="3"/>
      <c r="R66" s="3"/>
      <c r="S66" s="4" t="str">
        <f t="shared" ca="1" si="2"/>
        <v>○</v>
      </c>
      <c r="T66" s="48" t="s">
        <v>67</v>
      </c>
      <c r="U66" s="48"/>
      <c r="V66" s="48"/>
      <c r="W66" s="4"/>
      <c r="X66" s="48"/>
      <c r="Y66" s="48"/>
      <c r="Z66" s="48"/>
      <c r="AA66" s="48"/>
      <c r="AB66" s="48"/>
    </row>
    <row r="67" spans="1:28" x14ac:dyDescent="0.45">
      <c r="A67" s="12">
        <f t="shared" si="1"/>
        <v>45672</v>
      </c>
      <c r="B67" s="3">
        <f t="shared" si="3"/>
        <v>1012</v>
      </c>
      <c r="C67" s="48" t="s">
        <v>77</v>
      </c>
      <c r="D67" s="48"/>
      <c r="E67" s="13" t="s">
        <v>30</v>
      </c>
      <c r="F67" s="4"/>
      <c r="G67" s="4"/>
      <c r="H67" s="4"/>
      <c r="I67" s="14">
        <v>45670</v>
      </c>
      <c r="J67" s="3" t="s">
        <v>73</v>
      </c>
      <c r="K67" s="14">
        <v>45672</v>
      </c>
      <c r="L67" s="3" t="s">
        <v>73</v>
      </c>
      <c r="M67" s="3"/>
      <c r="N67" s="3"/>
      <c r="O67" s="3"/>
      <c r="P67" s="3"/>
      <c r="Q67" s="3"/>
      <c r="R67" s="3"/>
      <c r="S67" s="4" t="str">
        <f t="shared" ca="1" si="2"/>
        <v/>
      </c>
      <c r="T67" s="48"/>
      <c r="U67" s="48"/>
      <c r="V67" s="48"/>
      <c r="W67" s="4"/>
      <c r="X67" s="48"/>
      <c r="Y67" s="48"/>
      <c r="Z67" s="48"/>
      <c r="AA67" s="48"/>
      <c r="AB67" s="48"/>
    </row>
    <row r="68" spans="1:28" x14ac:dyDescent="0.45">
      <c r="A68" s="12">
        <f t="shared" si="1"/>
        <v>0</v>
      </c>
      <c r="B68" s="3">
        <f t="shared" si="3"/>
        <v>1013</v>
      </c>
      <c r="C68" s="48"/>
      <c r="D68" s="48"/>
      <c r="E68" s="13"/>
      <c r="F68" s="4"/>
      <c r="G68" s="4"/>
      <c r="H68" s="4"/>
      <c r="I68" s="3"/>
      <c r="J68" s="3"/>
      <c r="K68" s="3"/>
      <c r="L68" s="3"/>
      <c r="M68" s="3"/>
      <c r="N68" s="3"/>
      <c r="O68" s="3"/>
      <c r="P68" s="3"/>
      <c r="Q68" s="3"/>
      <c r="R68" s="3"/>
      <c r="S68" s="4" t="str">
        <f t="shared" ca="1" si="2"/>
        <v>○</v>
      </c>
      <c r="T68" s="48"/>
      <c r="U68" s="48"/>
      <c r="V68" s="48"/>
      <c r="W68" s="4"/>
      <c r="X68" s="48"/>
      <c r="Y68" s="48"/>
      <c r="Z68" s="48"/>
      <c r="AA68" s="48"/>
      <c r="AB68" s="48"/>
    </row>
    <row r="69" spans="1:28" x14ac:dyDescent="0.45">
      <c r="A69" s="12">
        <f t="shared" si="1"/>
        <v>0</v>
      </c>
      <c r="B69" s="3">
        <f t="shared" si="3"/>
        <v>1014</v>
      </c>
      <c r="C69" s="48"/>
      <c r="D69" s="48"/>
      <c r="E69" s="13"/>
      <c r="F69" s="4"/>
      <c r="G69" s="4"/>
      <c r="H69" s="4"/>
      <c r="I69" s="3"/>
      <c r="J69" s="3"/>
      <c r="K69" s="3"/>
      <c r="L69" s="3"/>
      <c r="M69" s="3"/>
      <c r="N69" s="3"/>
      <c r="O69" s="3"/>
      <c r="P69" s="3"/>
      <c r="Q69" s="3"/>
      <c r="R69" s="3"/>
      <c r="S69" s="4" t="str">
        <f t="shared" ca="1" si="2"/>
        <v>○</v>
      </c>
      <c r="T69" s="48"/>
      <c r="U69" s="48"/>
      <c r="V69" s="48"/>
      <c r="W69" s="4"/>
      <c r="X69" s="48"/>
      <c r="Y69" s="48"/>
      <c r="Z69" s="48"/>
      <c r="AA69" s="48"/>
      <c r="AB69" s="48"/>
    </row>
    <row r="70" spans="1:28" x14ac:dyDescent="0.45">
      <c r="A70" s="12">
        <f t="shared" si="1"/>
        <v>0</v>
      </c>
      <c r="B70" s="3">
        <f t="shared" si="3"/>
        <v>1015</v>
      </c>
      <c r="C70" s="48"/>
      <c r="D70" s="48"/>
      <c r="E70" s="13"/>
      <c r="F70" s="4"/>
      <c r="G70" s="4"/>
      <c r="H70" s="4"/>
      <c r="I70" s="3"/>
      <c r="J70" s="3"/>
      <c r="K70" s="3"/>
      <c r="L70" s="3"/>
      <c r="M70" s="3"/>
      <c r="N70" s="3"/>
      <c r="O70" s="3"/>
      <c r="P70" s="3"/>
      <c r="Q70" s="3"/>
      <c r="R70" s="3"/>
      <c r="S70" s="4" t="str">
        <f t="shared" ca="1" si="2"/>
        <v>○</v>
      </c>
      <c r="T70" s="48"/>
      <c r="U70" s="48"/>
      <c r="V70" s="48"/>
      <c r="W70" s="4"/>
      <c r="X70" s="48"/>
      <c r="Y70" s="48"/>
      <c r="Z70" s="48"/>
      <c r="AA70" s="48"/>
      <c r="AB70" s="48"/>
    </row>
    <row r="71" spans="1:28" x14ac:dyDescent="0.45">
      <c r="A71" s="12">
        <f t="shared" si="1"/>
        <v>0</v>
      </c>
      <c r="B71" s="3">
        <f t="shared" si="3"/>
        <v>1016</v>
      </c>
      <c r="C71" s="48"/>
      <c r="D71" s="48"/>
      <c r="E71" s="13"/>
      <c r="F71" s="4"/>
      <c r="G71" s="4"/>
      <c r="H71" s="4"/>
      <c r="I71" s="3"/>
      <c r="J71" s="3"/>
      <c r="K71" s="3"/>
      <c r="L71" s="3"/>
      <c r="M71" s="3"/>
      <c r="N71" s="3"/>
      <c r="O71" s="3"/>
      <c r="P71" s="3"/>
      <c r="Q71" s="3"/>
      <c r="R71" s="3"/>
      <c r="S71" s="4" t="str">
        <f t="shared" ca="1" si="2"/>
        <v>○</v>
      </c>
      <c r="T71" s="48"/>
      <c r="U71" s="48"/>
      <c r="V71" s="48"/>
      <c r="W71" s="4"/>
      <c r="X71" s="48"/>
      <c r="Y71" s="48"/>
      <c r="Z71" s="48"/>
      <c r="AA71" s="48"/>
      <c r="AB71" s="48"/>
    </row>
    <row r="72" spans="1:28" x14ac:dyDescent="0.45">
      <c r="A72" s="12">
        <f t="shared" si="1"/>
        <v>0</v>
      </c>
      <c r="B72" s="3">
        <f t="shared" si="3"/>
        <v>1017</v>
      </c>
      <c r="C72" s="48"/>
      <c r="D72" s="48"/>
      <c r="E72" s="13"/>
      <c r="F72" s="4"/>
      <c r="G72" s="4"/>
      <c r="H72" s="4"/>
      <c r="I72" s="3"/>
      <c r="J72" s="3"/>
      <c r="K72" s="3"/>
      <c r="L72" s="3"/>
      <c r="M72" s="3"/>
      <c r="N72" s="3"/>
      <c r="O72" s="3"/>
      <c r="P72" s="3"/>
      <c r="Q72" s="3"/>
      <c r="R72" s="3"/>
      <c r="S72" s="4" t="str">
        <f t="shared" ca="1" si="2"/>
        <v>○</v>
      </c>
      <c r="T72" s="48"/>
      <c r="U72" s="48"/>
      <c r="V72" s="48"/>
      <c r="W72" s="4"/>
      <c r="X72" s="48"/>
      <c r="Y72" s="48"/>
      <c r="Z72" s="48"/>
      <c r="AA72" s="48"/>
      <c r="AB72" s="48"/>
    </row>
    <row r="73" spans="1:28" x14ac:dyDescent="0.45">
      <c r="A73" s="12">
        <f t="shared" si="1"/>
        <v>0</v>
      </c>
      <c r="B73" s="3">
        <f t="shared" si="3"/>
        <v>1018</v>
      </c>
      <c r="C73" s="48"/>
      <c r="D73" s="48"/>
      <c r="E73" s="13"/>
      <c r="F73" s="4"/>
      <c r="G73" s="4"/>
      <c r="H73" s="4"/>
      <c r="I73" s="3"/>
      <c r="J73" s="3"/>
      <c r="K73" s="3"/>
      <c r="L73" s="3"/>
      <c r="M73" s="3"/>
      <c r="N73" s="3"/>
      <c r="O73" s="3"/>
      <c r="P73" s="3"/>
      <c r="Q73" s="3"/>
      <c r="R73" s="3"/>
      <c r="S73" s="4" t="str">
        <f t="shared" ca="1" si="2"/>
        <v>○</v>
      </c>
      <c r="T73" s="48"/>
      <c r="U73" s="48"/>
      <c r="V73" s="48"/>
      <c r="W73" s="4"/>
      <c r="X73" s="48"/>
      <c r="Y73" s="48"/>
      <c r="Z73" s="48"/>
      <c r="AA73" s="48"/>
      <c r="AB73" s="48"/>
    </row>
    <row r="74" spans="1:28" x14ac:dyDescent="0.45">
      <c r="A74" s="12">
        <f t="shared" si="1"/>
        <v>0</v>
      </c>
      <c r="B74" s="3">
        <f t="shared" si="3"/>
        <v>1019</v>
      </c>
      <c r="C74" s="48"/>
      <c r="D74" s="48"/>
      <c r="E74" s="13"/>
      <c r="F74" s="4"/>
      <c r="G74" s="4"/>
      <c r="H74" s="4"/>
      <c r="I74" s="3"/>
      <c r="J74" s="3"/>
      <c r="K74" s="3"/>
      <c r="L74" s="3"/>
      <c r="M74" s="3"/>
      <c r="N74" s="3"/>
      <c r="O74" s="3"/>
      <c r="P74" s="3"/>
      <c r="Q74" s="3"/>
      <c r="R74" s="3"/>
      <c r="S74" s="4" t="str">
        <f t="shared" ca="1" si="2"/>
        <v>○</v>
      </c>
      <c r="T74" s="48"/>
      <c r="U74" s="48"/>
      <c r="V74" s="48"/>
      <c r="W74" s="4"/>
      <c r="X74" s="48"/>
      <c r="Y74" s="48"/>
      <c r="Z74" s="48"/>
      <c r="AA74" s="48"/>
      <c r="AB74" s="48"/>
    </row>
    <row r="75" spans="1:28" x14ac:dyDescent="0.45">
      <c r="A75" s="12">
        <f t="shared" si="1"/>
        <v>0</v>
      </c>
      <c r="B75" s="3">
        <f t="shared" si="3"/>
        <v>1020</v>
      </c>
      <c r="C75" s="48"/>
      <c r="D75" s="48"/>
      <c r="E75" s="13"/>
      <c r="F75" s="4"/>
      <c r="G75" s="4"/>
      <c r="H75" s="4"/>
      <c r="I75" s="3"/>
      <c r="J75" s="3"/>
      <c r="K75" s="3"/>
      <c r="L75" s="3"/>
      <c r="M75" s="3"/>
      <c r="N75" s="3"/>
      <c r="O75" s="3"/>
      <c r="P75" s="3"/>
      <c r="Q75" s="3"/>
      <c r="R75" s="3"/>
      <c r="S75" s="4" t="str">
        <f t="shared" ca="1" si="2"/>
        <v>○</v>
      </c>
      <c r="T75" s="48"/>
      <c r="U75" s="48"/>
      <c r="V75" s="48"/>
      <c r="W75" s="4"/>
      <c r="X75" s="48"/>
      <c r="Y75" s="48"/>
      <c r="Z75" s="48"/>
      <c r="AA75" s="48"/>
      <c r="AB75" s="48"/>
    </row>
    <row r="76" spans="1:28" x14ac:dyDescent="0.45">
      <c r="A76" s="12">
        <f t="shared" si="1"/>
        <v>0</v>
      </c>
      <c r="B76" s="3">
        <f t="shared" si="3"/>
        <v>1021</v>
      </c>
      <c r="C76" s="48"/>
      <c r="D76" s="48"/>
      <c r="E76" s="13"/>
      <c r="F76" s="4"/>
      <c r="G76" s="4"/>
      <c r="H76" s="4"/>
      <c r="I76" s="3"/>
      <c r="J76" s="3"/>
      <c r="K76" s="3"/>
      <c r="L76" s="3"/>
      <c r="M76" s="3"/>
      <c r="N76" s="3"/>
      <c r="O76" s="3"/>
      <c r="P76" s="3"/>
      <c r="Q76" s="3"/>
      <c r="R76" s="3"/>
      <c r="S76" s="4" t="str">
        <f t="shared" ca="1" si="2"/>
        <v>○</v>
      </c>
      <c r="T76" s="48"/>
      <c r="U76" s="48"/>
      <c r="V76" s="48"/>
      <c r="W76" s="4"/>
      <c r="X76" s="48"/>
      <c r="Y76" s="48"/>
      <c r="Z76" s="48"/>
      <c r="AA76" s="48"/>
      <c r="AB76" s="48"/>
    </row>
    <row r="77" spans="1:28" x14ac:dyDescent="0.45">
      <c r="A77" s="12">
        <f t="shared" si="1"/>
        <v>0</v>
      </c>
      <c r="B77" s="3">
        <f t="shared" si="3"/>
        <v>1022</v>
      </c>
      <c r="C77" s="48"/>
      <c r="D77" s="48"/>
      <c r="E77" s="13"/>
      <c r="F77" s="4"/>
      <c r="G77" s="4"/>
      <c r="H77" s="4"/>
      <c r="I77" s="3"/>
      <c r="J77" s="3"/>
      <c r="K77" s="3"/>
      <c r="L77" s="3"/>
      <c r="M77" s="3"/>
      <c r="N77" s="3"/>
      <c r="O77" s="3"/>
      <c r="P77" s="3"/>
      <c r="Q77" s="3"/>
      <c r="R77" s="3"/>
      <c r="S77" s="4" t="str">
        <f t="shared" ca="1" si="2"/>
        <v>○</v>
      </c>
      <c r="T77" s="48"/>
      <c r="U77" s="48"/>
      <c r="V77" s="48"/>
      <c r="W77" s="4"/>
      <c r="X77" s="48"/>
      <c r="Y77" s="48"/>
      <c r="Z77" s="48"/>
      <c r="AA77" s="48"/>
      <c r="AB77" s="48"/>
    </row>
    <row r="78" spans="1:28" x14ac:dyDescent="0.45">
      <c r="A78" s="12">
        <f t="shared" si="1"/>
        <v>0</v>
      </c>
      <c r="B78" s="3">
        <f t="shared" si="3"/>
        <v>1023</v>
      </c>
      <c r="C78" s="48"/>
      <c r="D78" s="48"/>
      <c r="E78" s="13"/>
      <c r="F78" s="4"/>
      <c r="G78" s="4"/>
      <c r="H78" s="4"/>
      <c r="I78" s="3"/>
      <c r="J78" s="3"/>
      <c r="K78" s="3"/>
      <c r="L78" s="3"/>
      <c r="M78" s="3"/>
      <c r="N78" s="3"/>
      <c r="O78" s="3"/>
      <c r="P78" s="3"/>
      <c r="Q78" s="3"/>
      <c r="R78" s="3"/>
      <c r="S78" s="4" t="str">
        <f t="shared" ca="1" si="2"/>
        <v>○</v>
      </c>
      <c r="T78" s="48"/>
      <c r="U78" s="48"/>
      <c r="V78" s="48"/>
      <c r="W78" s="4"/>
      <c r="X78" s="48"/>
      <c r="Y78" s="48"/>
      <c r="Z78" s="48"/>
      <c r="AA78" s="48"/>
      <c r="AB78" s="48"/>
    </row>
    <row r="79" spans="1:28" x14ac:dyDescent="0.45">
      <c r="A79" s="12">
        <f t="shared" si="1"/>
        <v>0</v>
      </c>
      <c r="B79" s="3">
        <f t="shared" si="3"/>
        <v>1024</v>
      </c>
      <c r="C79" s="48"/>
      <c r="D79" s="48"/>
      <c r="E79" s="13"/>
      <c r="F79" s="4"/>
      <c r="G79" s="4"/>
      <c r="H79" s="4"/>
      <c r="I79" s="3"/>
      <c r="J79" s="3"/>
      <c r="K79" s="3"/>
      <c r="L79" s="3"/>
      <c r="M79" s="3"/>
      <c r="N79" s="3"/>
      <c r="O79" s="3"/>
      <c r="P79" s="3"/>
      <c r="Q79" s="3"/>
      <c r="R79" s="3"/>
      <c r="S79" s="4" t="str">
        <f t="shared" ca="1" si="2"/>
        <v>○</v>
      </c>
      <c r="T79" s="48"/>
      <c r="U79" s="48"/>
      <c r="V79" s="48"/>
      <c r="W79" s="4"/>
      <c r="X79" s="48"/>
      <c r="Y79" s="48"/>
      <c r="Z79" s="48"/>
      <c r="AA79" s="48"/>
      <c r="AB79" s="48"/>
    </row>
    <row r="80" spans="1:28" x14ac:dyDescent="0.45">
      <c r="A80" s="12">
        <f t="shared" si="1"/>
        <v>0</v>
      </c>
      <c r="B80" s="3">
        <f t="shared" si="3"/>
        <v>1025</v>
      </c>
      <c r="C80" s="48"/>
      <c r="D80" s="48"/>
      <c r="E80" s="13"/>
      <c r="F80" s="4"/>
      <c r="G80" s="4"/>
      <c r="H80" s="4"/>
      <c r="I80" s="3"/>
      <c r="J80" s="3"/>
      <c r="K80" s="3"/>
      <c r="L80" s="3"/>
      <c r="M80" s="3"/>
      <c r="N80" s="3"/>
      <c r="O80" s="3"/>
      <c r="P80" s="3"/>
      <c r="Q80" s="3"/>
      <c r="R80" s="3"/>
      <c r="S80" s="4" t="str">
        <f t="shared" ca="1" si="2"/>
        <v>○</v>
      </c>
      <c r="T80" s="48"/>
      <c r="U80" s="48"/>
      <c r="V80" s="48"/>
      <c r="W80" s="4"/>
      <c r="X80" s="48"/>
      <c r="Y80" s="48"/>
      <c r="Z80" s="48"/>
      <c r="AA80" s="48"/>
      <c r="AB80" s="48"/>
    </row>
    <row r="81" spans="1:28" x14ac:dyDescent="0.45">
      <c r="A81" s="12">
        <f t="shared" si="1"/>
        <v>0</v>
      </c>
      <c r="B81" s="3">
        <f t="shared" si="3"/>
        <v>1026</v>
      </c>
      <c r="C81" s="48"/>
      <c r="D81" s="48"/>
      <c r="E81" s="13"/>
      <c r="F81" s="4"/>
      <c r="G81" s="4"/>
      <c r="H81" s="4"/>
      <c r="I81" s="3"/>
      <c r="J81" s="3"/>
      <c r="K81" s="3"/>
      <c r="L81" s="3"/>
      <c r="M81" s="3"/>
      <c r="N81" s="3"/>
      <c r="O81" s="3"/>
      <c r="P81" s="3"/>
      <c r="Q81" s="3"/>
      <c r="R81" s="3"/>
      <c r="S81" s="4" t="str">
        <f t="shared" ca="1" si="2"/>
        <v>○</v>
      </c>
      <c r="T81" s="48"/>
      <c r="U81" s="48"/>
      <c r="V81" s="48"/>
      <c r="W81" s="4"/>
      <c r="X81" s="48"/>
      <c r="Y81" s="48"/>
      <c r="Z81" s="48"/>
      <c r="AA81" s="48"/>
      <c r="AB81" s="48"/>
    </row>
    <row r="82" spans="1:28" x14ac:dyDescent="0.45">
      <c r="A82" s="12">
        <f t="shared" si="1"/>
        <v>0</v>
      </c>
      <c r="B82" s="3">
        <f t="shared" si="3"/>
        <v>1027</v>
      </c>
      <c r="C82" s="48"/>
      <c r="D82" s="48"/>
      <c r="E82" s="13"/>
      <c r="F82" s="4"/>
      <c r="G82" s="4"/>
      <c r="H82" s="4"/>
      <c r="I82" s="3"/>
      <c r="J82" s="3"/>
      <c r="K82" s="3"/>
      <c r="L82" s="3"/>
      <c r="M82" s="3"/>
      <c r="N82" s="3"/>
      <c r="O82" s="3"/>
      <c r="P82" s="3"/>
      <c r="Q82" s="3"/>
      <c r="R82" s="3"/>
      <c r="S82" s="4" t="str">
        <f t="shared" ca="1" si="2"/>
        <v>○</v>
      </c>
      <c r="T82" s="48"/>
      <c r="U82" s="48"/>
      <c r="V82" s="48"/>
      <c r="W82" s="4"/>
      <c r="X82" s="48"/>
      <c r="Y82" s="48"/>
      <c r="Z82" s="48"/>
      <c r="AA82" s="48"/>
      <c r="AB82" s="48"/>
    </row>
    <row r="83" spans="1:28" x14ac:dyDescent="0.45">
      <c r="A83" s="12">
        <f t="shared" si="1"/>
        <v>0</v>
      </c>
      <c r="B83" s="3">
        <f t="shared" si="3"/>
        <v>1028</v>
      </c>
      <c r="C83" s="48"/>
      <c r="D83" s="48"/>
      <c r="E83" s="13"/>
      <c r="F83" s="4"/>
      <c r="G83" s="4"/>
      <c r="H83" s="4"/>
      <c r="I83" s="3"/>
      <c r="J83" s="3"/>
      <c r="K83" s="3"/>
      <c r="L83" s="3"/>
      <c r="M83" s="3"/>
      <c r="N83" s="3"/>
      <c r="O83" s="3"/>
      <c r="P83" s="3"/>
      <c r="Q83" s="3"/>
      <c r="R83" s="3"/>
      <c r="S83" s="4" t="str">
        <f t="shared" ca="1" si="2"/>
        <v>○</v>
      </c>
      <c r="T83" s="48"/>
      <c r="U83" s="48"/>
      <c r="V83" s="48"/>
      <c r="W83" s="4"/>
      <c r="X83" s="48"/>
      <c r="Y83" s="48"/>
      <c r="Z83" s="48"/>
      <c r="AA83" s="48"/>
      <c r="AB83" s="48"/>
    </row>
    <row r="84" spans="1:28" x14ac:dyDescent="0.45">
      <c r="A84" s="12">
        <f t="shared" si="1"/>
        <v>0</v>
      </c>
      <c r="B84" s="3">
        <f t="shared" si="3"/>
        <v>1029</v>
      </c>
      <c r="C84" s="48"/>
      <c r="D84" s="48"/>
      <c r="E84" s="13"/>
      <c r="F84" s="4"/>
      <c r="G84" s="4"/>
      <c r="H84" s="4"/>
      <c r="I84" s="3"/>
      <c r="J84" s="3"/>
      <c r="K84" s="3"/>
      <c r="L84" s="3"/>
      <c r="M84" s="3"/>
      <c r="N84" s="3"/>
      <c r="O84" s="3"/>
      <c r="P84" s="3"/>
      <c r="Q84" s="3"/>
      <c r="R84" s="3"/>
      <c r="S84" s="4" t="str">
        <f t="shared" ca="1" si="2"/>
        <v>○</v>
      </c>
      <c r="T84" s="48"/>
      <c r="U84" s="48"/>
      <c r="V84" s="48"/>
      <c r="W84" s="4"/>
      <c r="X84" s="48"/>
      <c r="Y84" s="48"/>
      <c r="Z84" s="48"/>
      <c r="AA84" s="48"/>
      <c r="AB84" s="48"/>
    </row>
    <row r="85" spans="1:28" x14ac:dyDescent="0.45">
      <c r="A85" s="12">
        <f t="shared" si="1"/>
        <v>0</v>
      </c>
      <c r="B85" s="3">
        <f t="shared" si="3"/>
        <v>1030</v>
      </c>
      <c r="C85" s="48"/>
      <c r="D85" s="48"/>
      <c r="E85" s="13"/>
      <c r="F85" s="4"/>
      <c r="G85" s="4"/>
      <c r="H85" s="4"/>
      <c r="I85" s="3"/>
      <c r="J85" s="3"/>
      <c r="K85" s="3"/>
      <c r="L85" s="3"/>
      <c r="M85" s="3"/>
      <c r="N85" s="3"/>
      <c r="O85" s="3"/>
      <c r="P85" s="3"/>
      <c r="Q85" s="3"/>
      <c r="R85" s="3"/>
      <c r="S85" s="4" t="str">
        <f t="shared" ca="1" si="2"/>
        <v>○</v>
      </c>
      <c r="T85" s="48"/>
      <c r="U85" s="48"/>
      <c r="V85" s="48"/>
      <c r="W85" s="4"/>
      <c r="X85" s="48"/>
      <c r="Y85" s="48"/>
      <c r="Z85" s="48"/>
      <c r="AA85" s="48"/>
      <c r="AB85" s="48"/>
    </row>
    <row r="86" spans="1:28" x14ac:dyDescent="0.45">
      <c r="A86" s="12">
        <f t="shared" si="1"/>
        <v>0</v>
      </c>
      <c r="B86" s="3">
        <f t="shared" si="3"/>
        <v>1031</v>
      </c>
      <c r="C86" s="48"/>
      <c r="D86" s="48"/>
      <c r="E86" s="13"/>
      <c r="F86" s="4"/>
      <c r="G86" s="4"/>
      <c r="H86" s="4"/>
      <c r="I86" s="3"/>
      <c r="J86" s="3"/>
      <c r="K86" s="3"/>
      <c r="L86" s="3"/>
      <c r="M86" s="3"/>
      <c r="N86" s="3"/>
      <c r="O86" s="3"/>
      <c r="P86" s="3"/>
      <c r="Q86" s="3"/>
      <c r="R86" s="3"/>
      <c r="S86" s="4" t="str">
        <f t="shared" ca="1" si="2"/>
        <v>○</v>
      </c>
      <c r="T86" s="48"/>
      <c r="U86" s="48"/>
      <c r="V86" s="48"/>
      <c r="W86" s="4"/>
      <c r="X86" s="48"/>
      <c r="Y86" s="48"/>
      <c r="Z86" s="48"/>
      <c r="AA86" s="48"/>
      <c r="AB86" s="48"/>
    </row>
    <row r="87" spans="1:28" x14ac:dyDescent="0.45">
      <c r="A87" s="12">
        <f t="shared" si="1"/>
        <v>0</v>
      </c>
      <c r="B87" s="3">
        <f t="shared" si="3"/>
        <v>1032</v>
      </c>
      <c r="C87" s="48"/>
      <c r="D87" s="48"/>
      <c r="E87" s="13"/>
      <c r="F87" s="4"/>
      <c r="G87" s="4"/>
      <c r="H87" s="4"/>
      <c r="I87" s="3"/>
      <c r="J87" s="3"/>
      <c r="K87" s="3"/>
      <c r="L87" s="3"/>
      <c r="M87" s="3"/>
      <c r="N87" s="3"/>
      <c r="O87" s="3"/>
      <c r="P87" s="3"/>
      <c r="Q87" s="3"/>
      <c r="R87" s="3"/>
      <c r="S87" s="4" t="str">
        <f t="shared" ca="1" si="2"/>
        <v>○</v>
      </c>
      <c r="T87" s="48"/>
      <c r="U87" s="48"/>
      <c r="V87" s="48"/>
      <c r="W87" s="4"/>
      <c r="X87" s="48"/>
      <c r="Y87" s="48"/>
      <c r="Z87" s="48"/>
      <c r="AA87" s="48"/>
      <c r="AB87" s="48"/>
    </row>
    <row r="88" spans="1:28" x14ac:dyDescent="0.45">
      <c r="A88" s="12">
        <f t="shared" si="1"/>
        <v>0</v>
      </c>
      <c r="B88" s="3">
        <f t="shared" si="3"/>
        <v>1033</v>
      </c>
      <c r="C88" s="48"/>
      <c r="D88" s="48"/>
      <c r="E88" s="13"/>
      <c r="F88" s="4"/>
      <c r="G88" s="4"/>
      <c r="H88" s="4"/>
      <c r="I88" s="3"/>
      <c r="J88" s="3"/>
      <c r="K88" s="3"/>
      <c r="L88" s="3"/>
      <c r="M88" s="3"/>
      <c r="N88" s="3"/>
      <c r="O88" s="3"/>
      <c r="P88" s="3"/>
      <c r="Q88" s="3"/>
      <c r="R88" s="3"/>
      <c r="S88" s="4" t="str">
        <f t="shared" ca="1" si="2"/>
        <v>○</v>
      </c>
      <c r="T88" s="48"/>
      <c r="U88" s="48"/>
      <c r="V88" s="48"/>
      <c r="W88" s="4"/>
      <c r="X88" s="48"/>
      <c r="Y88" s="48"/>
      <c r="Z88" s="48"/>
      <c r="AA88" s="48"/>
      <c r="AB88" s="48"/>
    </row>
    <row r="89" spans="1:28" x14ac:dyDescent="0.45">
      <c r="A89" s="12">
        <f t="shared" si="1"/>
        <v>0</v>
      </c>
      <c r="B89" s="3">
        <f t="shared" si="3"/>
        <v>1034</v>
      </c>
      <c r="C89" s="48"/>
      <c r="D89" s="48"/>
      <c r="E89" s="13"/>
      <c r="F89" s="4"/>
      <c r="G89" s="4"/>
      <c r="H89" s="4"/>
      <c r="I89" s="3"/>
      <c r="J89" s="3"/>
      <c r="K89" s="3"/>
      <c r="L89" s="3"/>
      <c r="M89" s="3"/>
      <c r="N89" s="3"/>
      <c r="O89" s="3"/>
      <c r="P89" s="3"/>
      <c r="Q89" s="3"/>
      <c r="R89" s="3"/>
      <c r="S89" s="4" t="str">
        <f t="shared" ca="1" si="2"/>
        <v>○</v>
      </c>
      <c r="T89" s="48"/>
      <c r="U89" s="48"/>
      <c r="V89" s="48"/>
      <c r="W89" s="4"/>
      <c r="X89" s="48"/>
      <c r="Y89" s="48"/>
      <c r="Z89" s="48"/>
      <c r="AA89" s="48"/>
      <c r="AB89" s="48"/>
    </row>
    <row r="90" spans="1:28" x14ac:dyDescent="0.45">
      <c r="A90" s="12">
        <f t="shared" si="1"/>
        <v>0</v>
      </c>
      <c r="B90" s="3">
        <f t="shared" si="3"/>
        <v>1035</v>
      </c>
      <c r="C90" s="48"/>
      <c r="D90" s="48"/>
      <c r="E90" s="13"/>
      <c r="F90" s="4"/>
      <c r="G90" s="4"/>
      <c r="H90" s="4"/>
      <c r="I90" s="3"/>
      <c r="J90" s="3"/>
      <c r="K90" s="3"/>
      <c r="L90" s="3"/>
      <c r="M90" s="3"/>
      <c r="N90" s="3"/>
      <c r="O90" s="3"/>
      <c r="P90" s="3"/>
      <c r="Q90" s="3"/>
      <c r="R90" s="3"/>
      <c r="S90" s="4" t="str">
        <f t="shared" ca="1" si="2"/>
        <v>○</v>
      </c>
      <c r="T90" s="48"/>
      <c r="U90" s="48"/>
      <c r="V90" s="48"/>
      <c r="W90" s="4"/>
      <c r="X90" s="48"/>
      <c r="Y90" s="48"/>
      <c r="Z90" s="48"/>
      <c r="AA90" s="48"/>
      <c r="AB90" s="48"/>
    </row>
    <row r="91" spans="1:28" x14ac:dyDescent="0.45">
      <c r="A91" s="12">
        <f t="shared" si="1"/>
        <v>0</v>
      </c>
      <c r="B91" s="3">
        <f t="shared" si="3"/>
        <v>1036</v>
      </c>
      <c r="C91" s="48"/>
      <c r="D91" s="48"/>
      <c r="E91" s="13"/>
      <c r="F91" s="4"/>
      <c r="G91" s="4"/>
      <c r="H91" s="4"/>
      <c r="I91" s="3"/>
      <c r="J91" s="3"/>
      <c r="K91" s="3"/>
      <c r="L91" s="3"/>
      <c r="M91" s="3"/>
      <c r="N91" s="3"/>
      <c r="O91" s="3"/>
      <c r="P91" s="3"/>
      <c r="Q91" s="3"/>
      <c r="R91" s="3"/>
      <c r="S91" s="4" t="str">
        <f t="shared" ca="1" si="2"/>
        <v>○</v>
      </c>
      <c r="T91" s="48"/>
      <c r="U91" s="48"/>
      <c r="V91" s="48"/>
      <c r="W91" s="4"/>
      <c r="X91" s="48"/>
      <c r="Y91" s="48"/>
      <c r="Z91" s="48"/>
      <c r="AA91" s="48"/>
      <c r="AB91" s="48"/>
    </row>
    <row r="92" spans="1:28" x14ac:dyDescent="0.45">
      <c r="A92" s="12">
        <f t="shared" si="1"/>
        <v>0</v>
      </c>
      <c r="B92" s="3">
        <f t="shared" si="3"/>
        <v>1037</v>
      </c>
      <c r="C92" s="48"/>
      <c r="D92" s="48"/>
      <c r="E92" s="13"/>
      <c r="F92" s="4"/>
      <c r="G92" s="4"/>
      <c r="H92" s="4"/>
      <c r="I92" s="3"/>
      <c r="J92" s="3"/>
      <c r="K92" s="3"/>
      <c r="L92" s="3"/>
      <c r="M92" s="3"/>
      <c r="N92" s="3"/>
      <c r="O92" s="3"/>
      <c r="P92" s="3"/>
      <c r="Q92" s="3"/>
      <c r="R92" s="3"/>
      <c r="S92" s="4" t="str">
        <f t="shared" ca="1" si="2"/>
        <v>○</v>
      </c>
      <c r="T92" s="48"/>
      <c r="U92" s="48"/>
      <c r="V92" s="48"/>
      <c r="W92" s="4"/>
      <c r="X92" s="48"/>
      <c r="Y92" s="48"/>
      <c r="Z92" s="48"/>
      <c r="AA92" s="48"/>
      <c r="AB92" s="48"/>
    </row>
    <row r="93" spans="1:28" x14ac:dyDescent="0.45">
      <c r="A93" s="12">
        <f t="shared" si="1"/>
        <v>0</v>
      </c>
      <c r="B93" s="3">
        <f t="shared" si="3"/>
        <v>1038</v>
      </c>
      <c r="C93" s="48"/>
      <c r="D93" s="48"/>
      <c r="E93" s="13"/>
      <c r="F93" s="4"/>
      <c r="G93" s="4"/>
      <c r="H93" s="4"/>
      <c r="I93" s="3"/>
      <c r="J93" s="3"/>
      <c r="K93" s="3"/>
      <c r="L93" s="3"/>
      <c r="M93" s="3"/>
      <c r="N93" s="3"/>
      <c r="O93" s="3"/>
      <c r="P93" s="3"/>
      <c r="Q93" s="3"/>
      <c r="R93" s="3"/>
      <c r="S93" s="4" t="str">
        <f t="shared" ca="1" si="2"/>
        <v>○</v>
      </c>
      <c r="T93" s="48"/>
      <c r="U93" s="48"/>
      <c r="V93" s="48"/>
      <c r="W93" s="4"/>
      <c r="X93" s="48"/>
      <c r="Y93" s="48"/>
      <c r="Z93" s="48"/>
      <c r="AA93" s="48"/>
      <c r="AB93" s="48"/>
    </row>
    <row r="94" spans="1:28" x14ac:dyDescent="0.45">
      <c r="A94" s="12">
        <f t="shared" si="1"/>
        <v>0</v>
      </c>
      <c r="B94" s="3">
        <f t="shared" si="3"/>
        <v>1039</v>
      </c>
      <c r="C94" s="48"/>
      <c r="D94" s="48"/>
      <c r="E94" s="13"/>
      <c r="F94" s="4"/>
      <c r="G94" s="4"/>
      <c r="H94" s="4"/>
      <c r="I94" s="3"/>
      <c r="J94" s="3"/>
      <c r="K94" s="3"/>
      <c r="L94" s="3"/>
      <c r="M94" s="3"/>
      <c r="N94" s="3"/>
      <c r="O94" s="3"/>
      <c r="P94" s="3"/>
      <c r="Q94" s="3"/>
      <c r="R94" s="3"/>
      <c r="S94" s="4" t="str">
        <f t="shared" ca="1" si="2"/>
        <v>○</v>
      </c>
      <c r="T94" s="48"/>
      <c r="U94" s="48"/>
      <c r="V94" s="48"/>
      <c r="W94" s="4"/>
      <c r="X94" s="48"/>
      <c r="Y94" s="48"/>
      <c r="Z94" s="48"/>
      <c r="AA94" s="48"/>
      <c r="AB94" s="48"/>
    </row>
    <row r="95" spans="1:28" x14ac:dyDescent="0.45">
      <c r="A95" s="12">
        <f t="shared" si="1"/>
        <v>0</v>
      </c>
      <c r="B95" s="3">
        <f t="shared" si="3"/>
        <v>1040</v>
      </c>
      <c r="C95" s="48"/>
      <c r="D95" s="48"/>
      <c r="E95" s="13"/>
      <c r="F95" s="4"/>
      <c r="G95" s="4"/>
      <c r="H95" s="4"/>
      <c r="I95" s="3"/>
      <c r="J95" s="3"/>
      <c r="K95" s="3"/>
      <c r="L95" s="3"/>
      <c r="M95" s="3"/>
      <c r="N95" s="3"/>
      <c r="O95" s="3"/>
      <c r="P95" s="3"/>
      <c r="Q95" s="3"/>
      <c r="R95" s="3"/>
      <c r="S95" s="4" t="str">
        <f t="shared" ca="1" si="2"/>
        <v>○</v>
      </c>
      <c r="T95" s="48"/>
      <c r="U95" s="48"/>
      <c r="V95" s="48"/>
      <c r="W95" s="4"/>
      <c r="X95" s="48"/>
      <c r="Y95" s="48"/>
      <c r="Z95" s="48"/>
      <c r="AA95" s="48"/>
      <c r="AB95" s="48"/>
    </row>
    <row r="96" spans="1:28" x14ac:dyDescent="0.45">
      <c r="A96" s="12">
        <f t="shared" si="1"/>
        <v>0</v>
      </c>
      <c r="B96" s="3">
        <f t="shared" si="3"/>
        <v>1041</v>
      </c>
      <c r="C96" s="48"/>
      <c r="D96" s="48"/>
      <c r="E96" s="13"/>
      <c r="F96" s="4"/>
      <c r="G96" s="4"/>
      <c r="H96" s="4"/>
      <c r="I96" s="3"/>
      <c r="J96" s="3"/>
      <c r="K96" s="3"/>
      <c r="L96" s="3"/>
      <c r="M96" s="3"/>
      <c r="N96" s="3"/>
      <c r="O96" s="3"/>
      <c r="P96" s="3"/>
      <c r="Q96" s="3"/>
      <c r="R96" s="3"/>
      <c r="S96" s="4" t="str">
        <f t="shared" ca="1" si="2"/>
        <v>○</v>
      </c>
      <c r="T96" s="48"/>
      <c r="U96" s="48"/>
      <c r="V96" s="48"/>
      <c r="W96" s="4"/>
      <c r="X96" s="48"/>
      <c r="Y96" s="48"/>
      <c r="Z96" s="48"/>
      <c r="AA96" s="48"/>
      <c r="AB96" s="48"/>
    </row>
    <row r="97" spans="1:28" x14ac:dyDescent="0.45">
      <c r="A97" s="12">
        <f t="shared" si="1"/>
        <v>0</v>
      </c>
      <c r="B97" s="3">
        <f t="shared" si="3"/>
        <v>1042</v>
      </c>
      <c r="C97" s="48"/>
      <c r="D97" s="48"/>
      <c r="E97" s="13"/>
      <c r="F97" s="4"/>
      <c r="G97" s="4"/>
      <c r="H97" s="4"/>
      <c r="I97" s="3"/>
      <c r="J97" s="3"/>
      <c r="K97" s="3"/>
      <c r="L97" s="3"/>
      <c r="M97" s="3"/>
      <c r="N97" s="3"/>
      <c r="O97" s="3"/>
      <c r="P97" s="3"/>
      <c r="Q97" s="3"/>
      <c r="R97" s="3"/>
      <c r="S97" s="4" t="str">
        <f t="shared" ca="1" si="2"/>
        <v>○</v>
      </c>
      <c r="T97" s="48"/>
      <c r="U97" s="48"/>
      <c r="V97" s="48"/>
      <c r="W97" s="4"/>
      <c r="X97" s="48"/>
      <c r="Y97" s="48"/>
      <c r="Z97" s="48"/>
      <c r="AA97" s="48"/>
      <c r="AB97" s="48"/>
    </row>
    <row r="98" spans="1:28" x14ac:dyDescent="0.45">
      <c r="A98" s="12">
        <f t="shared" si="1"/>
        <v>0</v>
      </c>
      <c r="B98" s="3">
        <f t="shared" si="3"/>
        <v>1043</v>
      </c>
      <c r="C98" s="48"/>
      <c r="D98" s="48"/>
      <c r="E98" s="13"/>
      <c r="F98" s="4"/>
      <c r="G98" s="4"/>
      <c r="H98" s="4"/>
      <c r="I98" s="3"/>
      <c r="J98" s="3"/>
      <c r="K98" s="3"/>
      <c r="L98" s="3"/>
      <c r="M98" s="3"/>
      <c r="N98" s="3"/>
      <c r="O98" s="3"/>
      <c r="P98" s="3"/>
      <c r="Q98" s="3"/>
      <c r="R98" s="3"/>
      <c r="S98" s="4" t="str">
        <f t="shared" ca="1" si="2"/>
        <v>○</v>
      </c>
      <c r="T98" s="48"/>
      <c r="U98" s="48"/>
      <c r="V98" s="48"/>
      <c r="W98" s="4"/>
      <c r="X98" s="48"/>
      <c r="Y98" s="48"/>
      <c r="Z98" s="48"/>
      <c r="AA98" s="48"/>
      <c r="AB98" s="48"/>
    </row>
    <row r="99" spans="1:28" x14ac:dyDescent="0.45">
      <c r="A99" s="12">
        <f t="shared" si="1"/>
        <v>0</v>
      </c>
      <c r="B99" s="3">
        <f t="shared" si="3"/>
        <v>1044</v>
      </c>
      <c r="C99" s="48"/>
      <c r="D99" s="48"/>
      <c r="E99" s="13"/>
      <c r="F99" s="4"/>
      <c r="G99" s="4"/>
      <c r="H99" s="4"/>
      <c r="I99" s="3"/>
      <c r="J99" s="3"/>
      <c r="K99" s="3"/>
      <c r="L99" s="3"/>
      <c r="M99" s="3"/>
      <c r="N99" s="3"/>
      <c r="O99" s="3"/>
      <c r="P99" s="3"/>
      <c r="Q99" s="3"/>
      <c r="R99" s="3"/>
      <c r="S99" s="4" t="str">
        <f t="shared" ca="1" si="2"/>
        <v>○</v>
      </c>
      <c r="T99" s="48"/>
      <c r="U99" s="48"/>
      <c r="V99" s="48"/>
      <c r="W99" s="4"/>
      <c r="X99" s="48"/>
      <c r="Y99" s="48"/>
      <c r="Z99" s="48"/>
      <c r="AA99" s="48"/>
      <c r="AB99" s="48"/>
    </row>
    <row r="100" spans="1:28" x14ac:dyDescent="0.45">
      <c r="A100" s="12">
        <f t="shared" si="1"/>
        <v>0</v>
      </c>
      <c r="B100" s="3">
        <f t="shared" si="3"/>
        <v>1045</v>
      </c>
      <c r="C100" s="48"/>
      <c r="D100" s="48"/>
      <c r="E100" s="13"/>
      <c r="F100" s="4"/>
      <c r="G100" s="4"/>
      <c r="H100" s="4"/>
      <c r="I100" s="3"/>
      <c r="J100" s="3"/>
      <c r="K100" s="3"/>
      <c r="L100" s="3"/>
      <c r="M100" s="3"/>
      <c r="N100" s="3"/>
      <c r="O100" s="3"/>
      <c r="P100" s="3"/>
      <c r="Q100" s="3"/>
      <c r="R100" s="3"/>
      <c r="S100" s="4" t="str">
        <f t="shared" ca="1" si="2"/>
        <v>○</v>
      </c>
      <c r="T100" s="48"/>
      <c r="U100" s="48"/>
      <c r="V100" s="48"/>
      <c r="W100" s="4"/>
      <c r="X100" s="48"/>
      <c r="Y100" s="48"/>
      <c r="Z100" s="48"/>
      <c r="AA100" s="48"/>
      <c r="AB100" s="48"/>
    </row>
    <row r="101" spans="1:28" x14ac:dyDescent="0.45">
      <c r="A101" s="12">
        <f t="shared" si="1"/>
        <v>0</v>
      </c>
      <c r="B101" s="3">
        <f t="shared" si="3"/>
        <v>1046</v>
      </c>
      <c r="C101" s="48"/>
      <c r="D101" s="48"/>
      <c r="E101" s="13"/>
      <c r="F101" s="4"/>
      <c r="G101" s="4"/>
      <c r="H101" s="4"/>
      <c r="I101" s="3"/>
      <c r="J101" s="3"/>
      <c r="K101" s="3"/>
      <c r="L101" s="3"/>
      <c r="M101" s="3"/>
      <c r="N101" s="3"/>
      <c r="O101" s="3"/>
      <c r="P101" s="3"/>
      <c r="Q101" s="3"/>
      <c r="R101" s="3"/>
      <c r="S101" s="4" t="str">
        <f t="shared" ca="1" si="2"/>
        <v>○</v>
      </c>
      <c r="T101" s="48"/>
      <c r="U101" s="48"/>
      <c r="V101" s="48"/>
      <c r="W101" s="4"/>
      <c r="X101" s="48"/>
      <c r="Y101" s="48"/>
      <c r="Z101" s="48"/>
      <c r="AA101" s="48"/>
      <c r="AB101" s="48"/>
    </row>
    <row r="102" spans="1:28" x14ac:dyDescent="0.45">
      <c r="A102" s="12">
        <f t="shared" si="1"/>
        <v>0</v>
      </c>
      <c r="B102" s="3">
        <f t="shared" si="3"/>
        <v>1047</v>
      </c>
      <c r="C102" s="48"/>
      <c r="D102" s="48"/>
      <c r="E102" s="13"/>
      <c r="F102" s="4"/>
      <c r="G102" s="4"/>
      <c r="H102" s="4"/>
      <c r="I102" s="3"/>
      <c r="J102" s="3"/>
      <c r="K102" s="3"/>
      <c r="L102" s="3"/>
      <c r="M102" s="3"/>
      <c r="N102" s="3"/>
      <c r="O102" s="3"/>
      <c r="P102" s="3"/>
      <c r="Q102" s="3"/>
      <c r="R102" s="3"/>
      <c r="S102" s="4" t="str">
        <f t="shared" ca="1" si="2"/>
        <v>○</v>
      </c>
      <c r="T102" s="48"/>
      <c r="U102" s="48"/>
      <c r="V102" s="48"/>
      <c r="W102" s="4"/>
      <c r="X102" s="48"/>
      <c r="Y102" s="48"/>
      <c r="Z102" s="48"/>
      <c r="AA102" s="48"/>
      <c r="AB102" s="48"/>
    </row>
    <row r="103" spans="1:28" x14ac:dyDescent="0.45">
      <c r="A103" s="12">
        <f t="shared" si="1"/>
        <v>0</v>
      </c>
      <c r="B103" s="3">
        <f t="shared" si="3"/>
        <v>1048</v>
      </c>
      <c r="C103" s="48"/>
      <c r="D103" s="48"/>
      <c r="E103" s="13"/>
      <c r="F103" s="4"/>
      <c r="G103" s="4"/>
      <c r="H103" s="4"/>
      <c r="I103" s="3"/>
      <c r="J103" s="3"/>
      <c r="K103" s="3"/>
      <c r="L103" s="3"/>
      <c r="M103" s="3"/>
      <c r="N103" s="3"/>
      <c r="O103" s="3"/>
      <c r="P103" s="3"/>
      <c r="Q103" s="3"/>
      <c r="R103" s="3"/>
      <c r="S103" s="4" t="str">
        <f t="shared" ca="1" si="2"/>
        <v>○</v>
      </c>
      <c r="T103" s="48"/>
      <c r="U103" s="48"/>
      <c r="V103" s="48"/>
      <c r="W103" s="4"/>
      <c r="X103" s="48"/>
      <c r="Y103" s="48"/>
      <c r="Z103" s="48"/>
      <c r="AA103" s="48"/>
      <c r="AB103" s="48"/>
    </row>
    <row r="104" spans="1:28" x14ac:dyDescent="0.45">
      <c r="A104" s="12">
        <f t="shared" si="1"/>
        <v>0</v>
      </c>
      <c r="B104" s="3">
        <f t="shared" si="3"/>
        <v>1049</v>
      </c>
      <c r="C104" s="48"/>
      <c r="D104" s="48"/>
      <c r="E104" s="13"/>
      <c r="F104" s="4"/>
      <c r="G104" s="4"/>
      <c r="H104" s="4"/>
      <c r="I104" s="3"/>
      <c r="J104" s="3"/>
      <c r="K104" s="3"/>
      <c r="L104" s="3"/>
      <c r="M104" s="3"/>
      <c r="N104" s="3"/>
      <c r="O104" s="3"/>
      <c r="P104" s="3"/>
      <c r="Q104" s="3"/>
      <c r="R104" s="3"/>
      <c r="S104" s="4" t="str">
        <f t="shared" ca="1" si="2"/>
        <v>○</v>
      </c>
      <c r="T104" s="48"/>
      <c r="U104" s="48"/>
      <c r="V104" s="48"/>
      <c r="W104" s="4"/>
      <c r="X104" s="48"/>
      <c r="Y104" s="48"/>
      <c r="Z104" s="48"/>
      <c r="AA104" s="48"/>
      <c r="AB104" s="48"/>
    </row>
    <row r="105" spans="1:28" x14ac:dyDescent="0.45">
      <c r="A105" s="12">
        <f t="shared" si="1"/>
        <v>0</v>
      </c>
      <c r="B105" s="3">
        <f t="shared" si="3"/>
        <v>1050</v>
      </c>
      <c r="C105" s="48"/>
      <c r="D105" s="48"/>
      <c r="E105" s="13"/>
      <c r="F105" s="4"/>
      <c r="G105" s="4"/>
      <c r="H105" s="4"/>
      <c r="I105" s="3"/>
      <c r="J105" s="3"/>
      <c r="K105" s="3"/>
      <c r="L105" s="3"/>
      <c r="M105" s="3"/>
      <c r="N105" s="3"/>
      <c r="O105" s="3"/>
      <c r="P105" s="3"/>
      <c r="Q105" s="3"/>
      <c r="R105" s="3"/>
      <c r="S105" s="4" t="str">
        <f t="shared" ca="1" si="2"/>
        <v>○</v>
      </c>
      <c r="T105" s="48"/>
      <c r="U105" s="48"/>
      <c r="V105" s="48"/>
      <c r="W105" s="4"/>
      <c r="X105" s="48"/>
      <c r="Y105" s="48"/>
      <c r="Z105" s="48"/>
      <c r="AA105" s="48"/>
      <c r="AB105" s="48"/>
    </row>
    <row r="106" spans="1:28" x14ac:dyDescent="0.45">
      <c r="A106" s="12">
        <f t="shared" si="1"/>
        <v>0</v>
      </c>
      <c r="B106" s="3">
        <f t="shared" si="3"/>
        <v>1051</v>
      </c>
      <c r="C106" s="48"/>
      <c r="D106" s="48"/>
      <c r="E106" s="13"/>
      <c r="F106" s="4"/>
      <c r="G106" s="4"/>
      <c r="H106" s="4"/>
      <c r="I106" s="3"/>
      <c r="J106" s="3"/>
      <c r="K106" s="3"/>
      <c r="L106" s="3"/>
      <c r="M106" s="3"/>
      <c r="N106" s="3"/>
      <c r="O106" s="3"/>
      <c r="P106" s="3"/>
      <c r="Q106" s="3"/>
      <c r="R106" s="3"/>
      <c r="S106" s="4" t="str">
        <f t="shared" ca="1" si="2"/>
        <v>○</v>
      </c>
      <c r="T106" s="48"/>
      <c r="U106" s="48"/>
      <c r="V106" s="48"/>
      <c r="W106" s="4"/>
      <c r="X106" s="48"/>
      <c r="Y106" s="48"/>
      <c r="Z106" s="48"/>
      <c r="AA106" s="48"/>
      <c r="AB106" s="48"/>
    </row>
    <row r="107" spans="1:28" x14ac:dyDescent="0.45">
      <c r="A107" s="12">
        <f t="shared" si="1"/>
        <v>0</v>
      </c>
      <c r="B107" s="3">
        <f t="shared" si="3"/>
        <v>1052</v>
      </c>
      <c r="C107" s="48"/>
      <c r="D107" s="48"/>
      <c r="E107" s="13"/>
      <c r="F107" s="4"/>
      <c r="G107" s="4"/>
      <c r="H107" s="4"/>
      <c r="I107" s="3"/>
      <c r="J107" s="3"/>
      <c r="K107" s="3"/>
      <c r="L107" s="3"/>
      <c r="M107" s="3"/>
      <c r="N107" s="3"/>
      <c r="O107" s="3"/>
      <c r="P107" s="3"/>
      <c r="Q107" s="3"/>
      <c r="R107" s="3"/>
      <c r="S107" s="4" t="str">
        <f t="shared" ca="1" si="2"/>
        <v>○</v>
      </c>
      <c r="T107" s="48"/>
      <c r="U107" s="48"/>
      <c r="V107" s="48"/>
      <c r="W107" s="4"/>
      <c r="X107" s="48"/>
      <c r="Y107" s="48"/>
      <c r="Z107" s="48"/>
      <c r="AA107" s="48"/>
      <c r="AB107" s="48"/>
    </row>
    <row r="108" spans="1:28" x14ac:dyDescent="0.45">
      <c r="A108" s="12">
        <f t="shared" si="1"/>
        <v>0</v>
      </c>
      <c r="B108" s="3">
        <f t="shared" si="3"/>
        <v>1053</v>
      </c>
      <c r="C108" s="48"/>
      <c r="D108" s="48"/>
      <c r="E108" s="13"/>
      <c r="F108" s="4"/>
      <c r="G108" s="4"/>
      <c r="H108" s="4"/>
      <c r="I108" s="3"/>
      <c r="J108" s="3"/>
      <c r="K108" s="3"/>
      <c r="L108" s="3"/>
      <c r="M108" s="3"/>
      <c r="N108" s="3"/>
      <c r="O108" s="3"/>
      <c r="P108" s="3"/>
      <c r="Q108" s="3"/>
      <c r="R108" s="3"/>
      <c r="S108" s="4" t="str">
        <f t="shared" ca="1" si="2"/>
        <v>○</v>
      </c>
      <c r="T108" s="48"/>
      <c r="U108" s="48"/>
      <c r="V108" s="48"/>
      <c r="W108" s="4"/>
      <c r="X108" s="48"/>
      <c r="Y108" s="48"/>
      <c r="Z108" s="48"/>
      <c r="AA108" s="48"/>
      <c r="AB108" s="48"/>
    </row>
    <row r="109" spans="1:28" x14ac:dyDescent="0.45">
      <c r="A109" s="12">
        <f t="shared" si="1"/>
        <v>0</v>
      </c>
      <c r="B109" s="3">
        <f t="shared" si="3"/>
        <v>1054</v>
      </c>
      <c r="C109" s="48"/>
      <c r="D109" s="48"/>
      <c r="E109" s="13"/>
      <c r="F109" s="4"/>
      <c r="G109" s="4"/>
      <c r="H109" s="4"/>
      <c r="I109" s="3"/>
      <c r="J109" s="3"/>
      <c r="K109" s="3"/>
      <c r="L109" s="3"/>
      <c r="M109" s="3"/>
      <c r="N109" s="3"/>
      <c r="O109" s="3"/>
      <c r="P109" s="3"/>
      <c r="Q109" s="3"/>
      <c r="R109" s="3"/>
      <c r="S109" s="4" t="str">
        <f t="shared" ca="1" si="2"/>
        <v>○</v>
      </c>
      <c r="T109" s="48"/>
      <c r="U109" s="48"/>
      <c r="V109" s="48"/>
      <c r="W109" s="4"/>
      <c r="X109" s="48"/>
      <c r="Y109" s="48"/>
      <c r="Z109" s="48"/>
      <c r="AA109" s="48"/>
      <c r="AB109" s="48"/>
    </row>
    <row r="110" spans="1:28" x14ac:dyDescent="0.45">
      <c r="A110" s="12">
        <f t="shared" si="1"/>
        <v>0</v>
      </c>
      <c r="B110" s="3">
        <f t="shared" si="3"/>
        <v>1055</v>
      </c>
      <c r="C110" s="48"/>
      <c r="D110" s="48"/>
      <c r="E110" s="13"/>
      <c r="F110" s="4"/>
      <c r="G110" s="4"/>
      <c r="H110" s="4"/>
      <c r="I110" s="3"/>
      <c r="J110" s="3"/>
      <c r="K110" s="3"/>
      <c r="L110" s="3"/>
      <c r="M110" s="3"/>
      <c r="N110" s="3"/>
      <c r="O110" s="3"/>
      <c r="P110" s="3"/>
      <c r="Q110" s="3"/>
      <c r="R110" s="3"/>
      <c r="S110" s="4" t="str">
        <f t="shared" ca="1" si="2"/>
        <v>○</v>
      </c>
      <c r="T110" s="48"/>
      <c r="U110" s="48"/>
      <c r="V110" s="48"/>
      <c r="W110" s="4"/>
      <c r="X110" s="48"/>
      <c r="Y110" s="48"/>
      <c r="Z110" s="48"/>
      <c r="AA110" s="48"/>
      <c r="AB110" s="48"/>
    </row>
    <row r="111" spans="1:28" x14ac:dyDescent="0.45">
      <c r="A111" s="12">
        <f t="shared" si="1"/>
        <v>0</v>
      </c>
      <c r="B111" s="3">
        <f t="shared" si="3"/>
        <v>1056</v>
      </c>
      <c r="C111" s="48"/>
      <c r="D111" s="48"/>
      <c r="E111" s="13"/>
      <c r="F111" s="4"/>
      <c r="G111" s="4"/>
      <c r="H111" s="4"/>
      <c r="I111" s="3"/>
      <c r="J111" s="3"/>
      <c r="K111" s="3"/>
      <c r="L111" s="3"/>
      <c r="M111" s="3"/>
      <c r="N111" s="3"/>
      <c r="O111" s="3"/>
      <c r="P111" s="3"/>
      <c r="Q111" s="3"/>
      <c r="R111" s="3"/>
      <c r="S111" s="4" t="str">
        <f t="shared" ca="1" si="2"/>
        <v>○</v>
      </c>
      <c r="T111" s="48"/>
      <c r="U111" s="48"/>
      <c r="V111" s="48"/>
      <c r="W111" s="4"/>
      <c r="X111" s="48"/>
      <c r="Y111" s="48"/>
      <c r="Z111" s="48"/>
      <c r="AA111" s="48"/>
      <c r="AB111" s="48"/>
    </row>
    <row r="112" spans="1:28" x14ac:dyDescent="0.45">
      <c r="A112" s="12">
        <f t="shared" si="1"/>
        <v>0</v>
      </c>
      <c r="B112" s="3">
        <f t="shared" si="3"/>
        <v>1057</v>
      </c>
      <c r="C112" s="48"/>
      <c r="D112" s="48"/>
      <c r="E112" s="13"/>
      <c r="F112" s="4"/>
      <c r="G112" s="4"/>
      <c r="H112" s="4"/>
      <c r="I112" s="3"/>
      <c r="J112" s="3"/>
      <c r="K112" s="3"/>
      <c r="L112" s="3"/>
      <c r="M112" s="3"/>
      <c r="N112" s="3"/>
      <c r="O112" s="3"/>
      <c r="P112" s="3"/>
      <c r="Q112" s="3"/>
      <c r="R112" s="3"/>
      <c r="S112" s="4" t="str">
        <f t="shared" ca="1" si="2"/>
        <v>○</v>
      </c>
      <c r="T112" s="48"/>
      <c r="U112" s="48"/>
      <c r="V112" s="48"/>
      <c r="W112" s="4"/>
      <c r="X112" s="48"/>
      <c r="Y112" s="48"/>
      <c r="Z112" s="48"/>
      <c r="AA112" s="48"/>
      <c r="AB112" s="48"/>
    </row>
    <row r="113" spans="1:28" x14ac:dyDescent="0.45">
      <c r="A113" s="12">
        <f t="shared" si="1"/>
        <v>0</v>
      </c>
      <c r="B113" s="3">
        <f t="shared" si="3"/>
        <v>1058</v>
      </c>
      <c r="C113" s="48"/>
      <c r="D113" s="48"/>
      <c r="E113" s="13"/>
      <c r="F113" s="4"/>
      <c r="G113" s="4"/>
      <c r="H113" s="4"/>
      <c r="I113" s="3"/>
      <c r="J113" s="3"/>
      <c r="K113" s="3"/>
      <c r="L113" s="3"/>
      <c r="M113" s="3"/>
      <c r="N113" s="3"/>
      <c r="O113" s="3"/>
      <c r="P113" s="3"/>
      <c r="Q113" s="3"/>
      <c r="R113" s="3"/>
      <c r="S113" s="4" t="str">
        <f t="shared" ca="1" si="2"/>
        <v>○</v>
      </c>
      <c r="T113" s="48"/>
      <c r="U113" s="48"/>
      <c r="V113" s="48"/>
      <c r="W113" s="4"/>
      <c r="X113" s="48"/>
      <c r="Y113" s="48"/>
      <c r="Z113" s="48"/>
      <c r="AA113" s="48"/>
      <c r="AB113" s="48"/>
    </row>
    <row r="114" spans="1:28" x14ac:dyDescent="0.45">
      <c r="A114" s="12">
        <f t="shared" si="1"/>
        <v>0</v>
      </c>
      <c r="B114" s="3">
        <f t="shared" si="3"/>
        <v>1059</v>
      </c>
      <c r="C114" s="48"/>
      <c r="D114" s="48"/>
      <c r="E114" s="13"/>
      <c r="F114" s="4"/>
      <c r="G114" s="4"/>
      <c r="H114" s="4"/>
      <c r="I114" s="3"/>
      <c r="J114" s="3"/>
      <c r="K114" s="3"/>
      <c r="L114" s="3"/>
      <c r="M114" s="3"/>
      <c r="N114" s="3"/>
      <c r="O114" s="3"/>
      <c r="P114" s="3"/>
      <c r="Q114" s="3"/>
      <c r="R114" s="3"/>
      <c r="S114" s="4" t="str">
        <f t="shared" ca="1" si="2"/>
        <v>○</v>
      </c>
      <c r="T114" s="48"/>
      <c r="U114" s="48"/>
      <c r="V114" s="48"/>
      <c r="W114" s="4"/>
      <c r="X114" s="48"/>
      <c r="Y114" s="48"/>
      <c r="Z114" s="48"/>
      <c r="AA114" s="48"/>
      <c r="AB114" s="48"/>
    </row>
    <row r="115" spans="1:28" x14ac:dyDescent="0.45">
      <c r="A115" s="12">
        <f t="shared" si="1"/>
        <v>0</v>
      </c>
      <c r="B115" s="3">
        <f t="shared" si="3"/>
        <v>1060</v>
      </c>
      <c r="C115" s="48"/>
      <c r="D115" s="48"/>
      <c r="E115" s="13"/>
      <c r="F115" s="4"/>
      <c r="G115" s="4"/>
      <c r="H115" s="4"/>
      <c r="I115" s="3"/>
      <c r="J115" s="3"/>
      <c r="K115" s="3"/>
      <c r="L115" s="3"/>
      <c r="M115" s="3"/>
      <c r="N115" s="3"/>
      <c r="O115" s="3"/>
      <c r="P115" s="3"/>
      <c r="Q115" s="3"/>
      <c r="R115" s="3"/>
      <c r="S115" s="4" t="str">
        <f t="shared" ca="1" si="2"/>
        <v>○</v>
      </c>
      <c r="T115" s="48"/>
      <c r="U115" s="48"/>
      <c r="V115" s="48"/>
      <c r="W115" s="4"/>
      <c r="X115" s="48"/>
      <c r="Y115" s="48"/>
      <c r="Z115" s="48"/>
      <c r="AA115" s="48"/>
      <c r="AB115" s="48"/>
    </row>
    <row r="116" spans="1:28" x14ac:dyDescent="0.45">
      <c r="A116" s="12">
        <f t="shared" si="1"/>
        <v>0</v>
      </c>
      <c r="B116" s="3">
        <f t="shared" si="3"/>
        <v>1061</v>
      </c>
      <c r="C116" s="48"/>
      <c r="D116" s="48"/>
      <c r="E116" s="13"/>
      <c r="F116" s="4"/>
      <c r="G116" s="4"/>
      <c r="H116" s="4"/>
      <c r="I116" s="3"/>
      <c r="J116" s="3"/>
      <c r="K116" s="3"/>
      <c r="L116" s="3"/>
      <c r="M116" s="3"/>
      <c r="N116" s="3"/>
      <c r="O116" s="3"/>
      <c r="P116" s="3"/>
      <c r="Q116" s="3"/>
      <c r="R116" s="3"/>
      <c r="S116" s="4" t="str">
        <f t="shared" ca="1" si="2"/>
        <v>○</v>
      </c>
      <c r="T116" s="48"/>
      <c r="U116" s="48"/>
      <c r="V116" s="48"/>
      <c r="W116" s="4"/>
      <c r="X116" s="48"/>
      <c r="Y116" s="48"/>
      <c r="Z116" s="48"/>
      <c r="AA116" s="48"/>
      <c r="AB116" s="48"/>
    </row>
    <row r="117" spans="1:28" x14ac:dyDescent="0.45">
      <c r="A117" s="12">
        <f t="shared" si="1"/>
        <v>0</v>
      </c>
      <c r="B117" s="3">
        <f t="shared" si="3"/>
        <v>1062</v>
      </c>
      <c r="C117" s="48"/>
      <c r="D117" s="48"/>
      <c r="E117" s="13"/>
      <c r="F117" s="4"/>
      <c r="G117" s="4"/>
      <c r="H117" s="4"/>
      <c r="I117" s="3"/>
      <c r="J117" s="3"/>
      <c r="K117" s="3"/>
      <c r="L117" s="3"/>
      <c r="M117" s="3"/>
      <c r="N117" s="3"/>
      <c r="O117" s="3"/>
      <c r="P117" s="3"/>
      <c r="Q117" s="3"/>
      <c r="R117" s="3"/>
      <c r="S117" s="4" t="str">
        <f t="shared" ca="1" si="2"/>
        <v>○</v>
      </c>
      <c r="T117" s="48"/>
      <c r="U117" s="48"/>
      <c r="V117" s="48"/>
      <c r="W117" s="4"/>
      <c r="X117" s="48"/>
      <c r="Y117" s="48"/>
      <c r="Z117" s="48"/>
      <c r="AA117" s="48"/>
      <c r="AB117" s="48"/>
    </row>
    <row r="118" spans="1:28" x14ac:dyDescent="0.45">
      <c r="A118" s="12">
        <f t="shared" si="1"/>
        <v>0</v>
      </c>
      <c r="B118" s="3">
        <f t="shared" si="3"/>
        <v>1063</v>
      </c>
      <c r="C118" s="48"/>
      <c r="D118" s="48"/>
      <c r="E118" s="13"/>
      <c r="F118" s="4"/>
      <c r="G118" s="4"/>
      <c r="H118" s="4"/>
      <c r="I118" s="3"/>
      <c r="J118" s="3"/>
      <c r="K118" s="3"/>
      <c r="L118" s="3"/>
      <c r="M118" s="3"/>
      <c r="N118" s="3"/>
      <c r="O118" s="3"/>
      <c r="P118" s="3"/>
      <c r="Q118" s="3"/>
      <c r="R118" s="3"/>
      <c r="S118" s="4" t="str">
        <f t="shared" ca="1" si="2"/>
        <v>○</v>
      </c>
      <c r="T118" s="48"/>
      <c r="U118" s="48"/>
      <c r="V118" s="48"/>
      <c r="W118" s="4"/>
      <c r="X118" s="48"/>
      <c r="Y118" s="48"/>
      <c r="Z118" s="48"/>
      <c r="AA118" s="48"/>
      <c r="AB118" s="48"/>
    </row>
    <row r="119" spans="1:28" x14ac:dyDescent="0.45">
      <c r="A119" s="12">
        <f t="shared" si="1"/>
        <v>0</v>
      </c>
      <c r="B119" s="3">
        <f t="shared" si="3"/>
        <v>1064</v>
      </c>
      <c r="C119" s="48"/>
      <c r="D119" s="48"/>
      <c r="E119" s="13"/>
      <c r="F119" s="4"/>
      <c r="G119" s="4"/>
      <c r="H119" s="4"/>
      <c r="I119" s="3"/>
      <c r="J119" s="3"/>
      <c r="K119" s="3"/>
      <c r="L119" s="3"/>
      <c r="M119" s="3"/>
      <c r="N119" s="3"/>
      <c r="O119" s="3"/>
      <c r="P119" s="3"/>
      <c r="Q119" s="3"/>
      <c r="R119" s="3"/>
      <c r="S119" s="4" t="str">
        <f t="shared" ca="1" si="2"/>
        <v>○</v>
      </c>
      <c r="T119" s="48"/>
      <c r="U119" s="48"/>
      <c r="V119" s="48"/>
      <c r="W119" s="4"/>
      <c r="X119" s="48"/>
      <c r="Y119" s="48"/>
      <c r="Z119" s="48"/>
      <c r="AA119" s="48"/>
      <c r="AB119" s="48"/>
    </row>
    <row r="120" spans="1:28" x14ac:dyDescent="0.45">
      <c r="A120" s="12">
        <f t="shared" ref="A120:A177" si="4">MAX(I120,K120,M120,O120,Q120)</f>
        <v>0</v>
      </c>
      <c r="B120" s="3">
        <f t="shared" si="3"/>
        <v>1065</v>
      </c>
      <c r="C120" s="48"/>
      <c r="D120" s="48"/>
      <c r="E120" s="13"/>
      <c r="F120" s="4"/>
      <c r="G120" s="4"/>
      <c r="H120" s="4"/>
      <c r="I120" s="3"/>
      <c r="J120" s="3"/>
      <c r="K120" s="3"/>
      <c r="L120" s="3"/>
      <c r="M120" s="3"/>
      <c r="N120" s="3"/>
      <c r="O120" s="3"/>
      <c r="P120" s="3"/>
      <c r="Q120" s="3"/>
      <c r="R120" s="3"/>
      <c r="S120" s="4" t="str">
        <f t="shared" ref="S120:S177" ca="1" si="5">IF(TODAY()&gt;EDATE(A120,1),"○","")</f>
        <v>○</v>
      </c>
      <c r="T120" s="48"/>
      <c r="U120" s="48"/>
      <c r="V120" s="48"/>
      <c r="W120" s="4"/>
      <c r="X120" s="48"/>
      <c r="Y120" s="48"/>
      <c r="Z120" s="48"/>
      <c r="AA120" s="48"/>
      <c r="AB120" s="48"/>
    </row>
    <row r="121" spans="1:28" x14ac:dyDescent="0.45">
      <c r="A121" s="12">
        <f t="shared" si="4"/>
        <v>0</v>
      </c>
      <c r="B121" s="3">
        <f t="shared" ref="B121:B177" si="6">B120+1</f>
        <v>1066</v>
      </c>
      <c r="C121" s="48"/>
      <c r="D121" s="48"/>
      <c r="E121" s="13"/>
      <c r="F121" s="4"/>
      <c r="G121" s="4"/>
      <c r="H121" s="4"/>
      <c r="I121" s="3"/>
      <c r="J121" s="3"/>
      <c r="K121" s="3"/>
      <c r="L121" s="3"/>
      <c r="M121" s="3"/>
      <c r="N121" s="3"/>
      <c r="O121" s="3"/>
      <c r="P121" s="3"/>
      <c r="Q121" s="3"/>
      <c r="R121" s="3"/>
      <c r="S121" s="4" t="str">
        <f t="shared" ca="1" si="5"/>
        <v>○</v>
      </c>
      <c r="T121" s="48"/>
      <c r="U121" s="48"/>
      <c r="V121" s="48"/>
      <c r="W121" s="4"/>
      <c r="X121" s="48"/>
      <c r="Y121" s="48"/>
      <c r="Z121" s="48"/>
      <c r="AA121" s="48"/>
      <c r="AB121" s="48"/>
    </row>
    <row r="122" spans="1:28" x14ac:dyDescent="0.45">
      <c r="A122" s="12">
        <f t="shared" si="4"/>
        <v>0</v>
      </c>
      <c r="B122" s="3">
        <f t="shared" si="6"/>
        <v>1067</v>
      </c>
      <c r="C122" s="48"/>
      <c r="D122" s="48"/>
      <c r="E122" s="13"/>
      <c r="F122" s="4"/>
      <c r="G122" s="4"/>
      <c r="H122" s="4"/>
      <c r="I122" s="3"/>
      <c r="J122" s="3"/>
      <c r="K122" s="3"/>
      <c r="L122" s="3"/>
      <c r="M122" s="3"/>
      <c r="N122" s="3"/>
      <c r="O122" s="3"/>
      <c r="P122" s="3"/>
      <c r="Q122" s="3"/>
      <c r="R122" s="3"/>
      <c r="S122" s="4" t="str">
        <f t="shared" ca="1" si="5"/>
        <v>○</v>
      </c>
      <c r="T122" s="48"/>
      <c r="U122" s="48"/>
      <c r="V122" s="48"/>
      <c r="W122" s="4"/>
      <c r="X122" s="48"/>
      <c r="Y122" s="48"/>
      <c r="Z122" s="48"/>
      <c r="AA122" s="48"/>
      <c r="AB122" s="48"/>
    </row>
    <row r="123" spans="1:28" x14ac:dyDescent="0.45">
      <c r="A123" s="12">
        <f t="shared" si="4"/>
        <v>0</v>
      </c>
      <c r="B123" s="3">
        <f t="shared" si="6"/>
        <v>1068</v>
      </c>
      <c r="C123" s="48"/>
      <c r="D123" s="48"/>
      <c r="E123" s="13"/>
      <c r="F123" s="4"/>
      <c r="G123" s="4"/>
      <c r="H123" s="4"/>
      <c r="I123" s="3"/>
      <c r="J123" s="3"/>
      <c r="K123" s="3"/>
      <c r="L123" s="3"/>
      <c r="M123" s="3"/>
      <c r="N123" s="3"/>
      <c r="O123" s="3"/>
      <c r="P123" s="3"/>
      <c r="Q123" s="3"/>
      <c r="R123" s="3"/>
      <c r="S123" s="4" t="str">
        <f t="shared" ca="1" si="5"/>
        <v>○</v>
      </c>
      <c r="T123" s="48"/>
      <c r="U123" s="48"/>
      <c r="V123" s="48"/>
      <c r="W123" s="4"/>
      <c r="X123" s="48"/>
      <c r="Y123" s="48"/>
      <c r="Z123" s="48"/>
      <c r="AA123" s="48"/>
      <c r="AB123" s="48"/>
    </row>
    <row r="124" spans="1:28" x14ac:dyDescent="0.45">
      <c r="A124" s="12">
        <f t="shared" si="4"/>
        <v>0</v>
      </c>
      <c r="B124" s="3">
        <f t="shared" si="6"/>
        <v>1069</v>
      </c>
      <c r="C124" s="48"/>
      <c r="D124" s="48"/>
      <c r="E124" s="13"/>
      <c r="F124" s="4"/>
      <c r="G124" s="4"/>
      <c r="H124" s="4"/>
      <c r="I124" s="3"/>
      <c r="J124" s="3"/>
      <c r="K124" s="3"/>
      <c r="L124" s="3"/>
      <c r="M124" s="3"/>
      <c r="N124" s="3"/>
      <c r="O124" s="3"/>
      <c r="P124" s="3"/>
      <c r="Q124" s="3"/>
      <c r="R124" s="3"/>
      <c r="S124" s="4" t="str">
        <f t="shared" ca="1" si="5"/>
        <v>○</v>
      </c>
      <c r="T124" s="48"/>
      <c r="U124" s="48"/>
      <c r="V124" s="48"/>
      <c r="W124" s="4"/>
      <c r="X124" s="48"/>
      <c r="Y124" s="48"/>
      <c r="Z124" s="48"/>
      <c r="AA124" s="48"/>
      <c r="AB124" s="48"/>
    </row>
    <row r="125" spans="1:28" x14ac:dyDescent="0.45">
      <c r="A125" s="12">
        <f t="shared" si="4"/>
        <v>0</v>
      </c>
      <c r="B125" s="3">
        <f t="shared" si="6"/>
        <v>1070</v>
      </c>
      <c r="C125" s="48"/>
      <c r="D125" s="48"/>
      <c r="E125" s="13"/>
      <c r="F125" s="4"/>
      <c r="G125" s="4"/>
      <c r="H125" s="4"/>
      <c r="I125" s="3"/>
      <c r="J125" s="3"/>
      <c r="K125" s="3"/>
      <c r="L125" s="3"/>
      <c r="M125" s="3"/>
      <c r="N125" s="3"/>
      <c r="O125" s="3"/>
      <c r="P125" s="3"/>
      <c r="Q125" s="3"/>
      <c r="R125" s="3"/>
      <c r="S125" s="4" t="str">
        <f t="shared" ca="1" si="5"/>
        <v>○</v>
      </c>
      <c r="T125" s="48"/>
      <c r="U125" s="48"/>
      <c r="V125" s="48"/>
      <c r="W125" s="4"/>
      <c r="X125" s="48"/>
      <c r="Y125" s="48"/>
      <c r="Z125" s="48"/>
      <c r="AA125" s="48"/>
      <c r="AB125" s="48"/>
    </row>
    <row r="126" spans="1:28" x14ac:dyDescent="0.45">
      <c r="A126" s="12">
        <f t="shared" si="4"/>
        <v>0</v>
      </c>
      <c r="B126" s="3">
        <f t="shared" si="6"/>
        <v>1071</v>
      </c>
      <c r="C126" s="48"/>
      <c r="D126" s="48"/>
      <c r="E126" s="13"/>
      <c r="F126" s="4"/>
      <c r="G126" s="4"/>
      <c r="H126" s="4"/>
      <c r="I126" s="3"/>
      <c r="J126" s="3"/>
      <c r="K126" s="3"/>
      <c r="L126" s="3"/>
      <c r="M126" s="3"/>
      <c r="N126" s="3"/>
      <c r="O126" s="3"/>
      <c r="P126" s="3"/>
      <c r="Q126" s="3"/>
      <c r="R126" s="3"/>
      <c r="S126" s="4" t="str">
        <f t="shared" ca="1" si="5"/>
        <v>○</v>
      </c>
      <c r="T126" s="48"/>
      <c r="U126" s="48"/>
      <c r="V126" s="48"/>
      <c r="W126" s="4"/>
      <c r="X126" s="48"/>
      <c r="Y126" s="48"/>
      <c r="Z126" s="48"/>
      <c r="AA126" s="48"/>
      <c r="AB126" s="48"/>
    </row>
    <row r="127" spans="1:28" x14ac:dyDescent="0.45">
      <c r="A127" s="12">
        <f t="shared" si="4"/>
        <v>0</v>
      </c>
      <c r="B127" s="3">
        <f t="shared" si="6"/>
        <v>1072</v>
      </c>
      <c r="C127" s="48"/>
      <c r="D127" s="48"/>
      <c r="E127" s="13"/>
      <c r="F127" s="4"/>
      <c r="G127" s="4"/>
      <c r="H127" s="4"/>
      <c r="I127" s="3"/>
      <c r="J127" s="3"/>
      <c r="K127" s="3"/>
      <c r="L127" s="3"/>
      <c r="M127" s="3"/>
      <c r="N127" s="3"/>
      <c r="O127" s="3"/>
      <c r="P127" s="3"/>
      <c r="Q127" s="3"/>
      <c r="R127" s="3"/>
      <c r="S127" s="4" t="str">
        <f t="shared" ca="1" si="5"/>
        <v>○</v>
      </c>
      <c r="T127" s="48"/>
      <c r="U127" s="48"/>
      <c r="V127" s="48"/>
      <c r="W127" s="4"/>
      <c r="X127" s="48"/>
      <c r="Y127" s="48"/>
      <c r="Z127" s="48"/>
      <c r="AA127" s="48"/>
      <c r="AB127" s="48"/>
    </row>
    <row r="128" spans="1:28" x14ac:dyDescent="0.45">
      <c r="A128" s="12">
        <f t="shared" si="4"/>
        <v>0</v>
      </c>
      <c r="B128" s="3">
        <f t="shared" si="6"/>
        <v>1073</v>
      </c>
      <c r="C128" s="48"/>
      <c r="D128" s="48"/>
      <c r="E128" s="13"/>
      <c r="F128" s="4"/>
      <c r="G128" s="4"/>
      <c r="H128" s="4"/>
      <c r="I128" s="3"/>
      <c r="J128" s="3"/>
      <c r="K128" s="3"/>
      <c r="L128" s="3"/>
      <c r="M128" s="3"/>
      <c r="N128" s="3"/>
      <c r="O128" s="3"/>
      <c r="P128" s="3"/>
      <c r="Q128" s="3"/>
      <c r="R128" s="3"/>
      <c r="S128" s="4" t="str">
        <f t="shared" ca="1" si="5"/>
        <v>○</v>
      </c>
      <c r="T128" s="48"/>
      <c r="U128" s="48"/>
      <c r="V128" s="48"/>
      <c r="W128" s="4"/>
      <c r="X128" s="48"/>
      <c r="Y128" s="48"/>
      <c r="Z128" s="48"/>
      <c r="AA128" s="48"/>
      <c r="AB128" s="48"/>
    </row>
    <row r="129" spans="1:28" x14ac:dyDescent="0.45">
      <c r="A129" s="12">
        <f t="shared" si="4"/>
        <v>0</v>
      </c>
      <c r="B129" s="3">
        <f t="shared" si="6"/>
        <v>1074</v>
      </c>
      <c r="C129" s="48"/>
      <c r="D129" s="48"/>
      <c r="E129" s="13"/>
      <c r="F129" s="4"/>
      <c r="G129" s="4"/>
      <c r="H129" s="4"/>
      <c r="I129" s="3"/>
      <c r="J129" s="3"/>
      <c r="K129" s="3"/>
      <c r="L129" s="3"/>
      <c r="M129" s="3"/>
      <c r="N129" s="3"/>
      <c r="O129" s="3"/>
      <c r="P129" s="3"/>
      <c r="Q129" s="3"/>
      <c r="R129" s="3"/>
      <c r="S129" s="4" t="str">
        <f t="shared" ca="1" si="5"/>
        <v>○</v>
      </c>
      <c r="T129" s="48"/>
      <c r="U129" s="48"/>
      <c r="V129" s="48"/>
      <c r="W129" s="4"/>
      <c r="X129" s="48"/>
      <c r="Y129" s="48"/>
      <c r="Z129" s="48"/>
      <c r="AA129" s="48"/>
      <c r="AB129" s="48"/>
    </row>
    <row r="130" spans="1:28" x14ac:dyDescent="0.45">
      <c r="A130" s="12">
        <f t="shared" si="4"/>
        <v>0</v>
      </c>
      <c r="B130" s="3">
        <f t="shared" si="6"/>
        <v>1075</v>
      </c>
      <c r="C130" s="48"/>
      <c r="D130" s="48"/>
      <c r="E130" s="13"/>
      <c r="F130" s="4"/>
      <c r="G130" s="4"/>
      <c r="H130" s="4"/>
      <c r="I130" s="3"/>
      <c r="J130" s="3"/>
      <c r="K130" s="3"/>
      <c r="L130" s="3"/>
      <c r="M130" s="3"/>
      <c r="N130" s="3"/>
      <c r="O130" s="3"/>
      <c r="P130" s="3"/>
      <c r="Q130" s="3"/>
      <c r="R130" s="3"/>
      <c r="S130" s="4" t="str">
        <f t="shared" ca="1" si="5"/>
        <v>○</v>
      </c>
      <c r="T130" s="48"/>
      <c r="U130" s="48"/>
      <c r="V130" s="48"/>
      <c r="W130" s="4"/>
      <c r="X130" s="48"/>
      <c r="Y130" s="48"/>
      <c r="Z130" s="48"/>
      <c r="AA130" s="48"/>
      <c r="AB130" s="48"/>
    </row>
    <row r="131" spans="1:28" x14ac:dyDescent="0.45">
      <c r="A131" s="12">
        <f t="shared" si="4"/>
        <v>0</v>
      </c>
      <c r="B131" s="3">
        <f t="shared" si="6"/>
        <v>1076</v>
      </c>
      <c r="C131" s="48"/>
      <c r="D131" s="48"/>
      <c r="E131" s="13"/>
      <c r="F131" s="4"/>
      <c r="G131" s="4"/>
      <c r="H131" s="4"/>
      <c r="I131" s="3"/>
      <c r="J131" s="3"/>
      <c r="K131" s="3"/>
      <c r="L131" s="3"/>
      <c r="M131" s="3"/>
      <c r="N131" s="3"/>
      <c r="O131" s="3"/>
      <c r="P131" s="3"/>
      <c r="Q131" s="3"/>
      <c r="R131" s="3"/>
      <c r="S131" s="4" t="str">
        <f t="shared" ca="1" si="5"/>
        <v>○</v>
      </c>
      <c r="T131" s="48"/>
      <c r="U131" s="48"/>
      <c r="V131" s="48"/>
      <c r="W131" s="4"/>
      <c r="X131" s="48"/>
      <c r="Y131" s="48"/>
      <c r="Z131" s="48"/>
      <c r="AA131" s="48"/>
      <c r="AB131" s="48"/>
    </row>
    <row r="132" spans="1:28" x14ac:dyDescent="0.45">
      <c r="A132" s="12">
        <f t="shared" si="4"/>
        <v>0</v>
      </c>
      <c r="B132" s="3">
        <f t="shared" si="6"/>
        <v>1077</v>
      </c>
      <c r="C132" s="48"/>
      <c r="D132" s="48"/>
      <c r="E132" s="13"/>
      <c r="F132" s="4"/>
      <c r="G132" s="4"/>
      <c r="H132" s="4"/>
      <c r="I132" s="3"/>
      <c r="J132" s="3"/>
      <c r="K132" s="3"/>
      <c r="L132" s="3"/>
      <c r="M132" s="3"/>
      <c r="N132" s="3"/>
      <c r="O132" s="3"/>
      <c r="P132" s="3"/>
      <c r="Q132" s="3"/>
      <c r="R132" s="3"/>
      <c r="S132" s="4" t="str">
        <f t="shared" ca="1" si="5"/>
        <v>○</v>
      </c>
      <c r="T132" s="48"/>
      <c r="U132" s="48"/>
      <c r="V132" s="48"/>
      <c r="W132" s="4"/>
      <c r="X132" s="48"/>
      <c r="Y132" s="48"/>
      <c r="Z132" s="48"/>
      <c r="AA132" s="48"/>
      <c r="AB132" s="48"/>
    </row>
    <row r="133" spans="1:28" x14ac:dyDescent="0.45">
      <c r="A133" s="12">
        <f t="shared" si="4"/>
        <v>0</v>
      </c>
      <c r="B133" s="3">
        <f t="shared" si="6"/>
        <v>1078</v>
      </c>
      <c r="C133" s="48"/>
      <c r="D133" s="48"/>
      <c r="E133" s="13"/>
      <c r="F133" s="4"/>
      <c r="G133" s="4"/>
      <c r="H133" s="4"/>
      <c r="I133" s="3"/>
      <c r="J133" s="3"/>
      <c r="K133" s="3"/>
      <c r="L133" s="3"/>
      <c r="M133" s="3"/>
      <c r="N133" s="3"/>
      <c r="O133" s="3"/>
      <c r="P133" s="3"/>
      <c r="Q133" s="3"/>
      <c r="R133" s="3"/>
      <c r="S133" s="4" t="str">
        <f t="shared" ca="1" si="5"/>
        <v>○</v>
      </c>
      <c r="T133" s="48"/>
      <c r="U133" s="48"/>
      <c r="V133" s="48"/>
      <c r="W133" s="4"/>
      <c r="X133" s="48"/>
      <c r="Y133" s="48"/>
      <c r="Z133" s="48"/>
      <c r="AA133" s="48"/>
      <c r="AB133" s="48"/>
    </row>
    <row r="134" spans="1:28" x14ac:dyDescent="0.45">
      <c r="A134" s="12">
        <f t="shared" si="4"/>
        <v>0</v>
      </c>
      <c r="B134" s="3">
        <f t="shared" si="6"/>
        <v>1079</v>
      </c>
      <c r="C134" s="48"/>
      <c r="D134" s="48"/>
      <c r="E134" s="13"/>
      <c r="F134" s="4"/>
      <c r="G134" s="4"/>
      <c r="H134" s="4"/>
      <c r="I134" s="3"/>
      <c r="J134" s="3"/>
      <c r="K134" s="3"/>
      <c r="L134" s="3"/>
      <c r="M134" s="3"/>
      <c r="N134" s="3"/>
      <c r="O134" s="3"/>
      <c r="P134" s="3"/>
      <c r="Q134" s="3"/>
      <c r="R134" s="3"/>
      <c r="S134" s="4" t="str">
        <f t="shared" ca="1" si="5"/>
        <v>○</v>
      </c>
      <c r="T134" s="48"/>
      <c r="U134" s="48"/>
      <c r="V134" s="48"/>
      <c r="W134" s="4"/>
      <c r="X134" s="48"/>
      <c r="Y134" s="48"/>
      <c r="Z134" s="48"/>
      <c r="AA134" s="48"/>
      <c r="AB134" s="48"/>
    </row>
    <row r="135" spans="1:28" x14ac:dyDescent="0.45">
      <c r="A135" s="12">
        <f t="shared" si="4"/>
        <v>0</v>
      </c>
      <c r="B135" s="3">
        <f t="shared" si="6"/>
        <v>1080</v>
      </c>
      <c r="C135" s="48"/>
      <c r="D135" s="48"/>
      <c r="E135" s="13"/>
      <c r="F135" s="4"/>
      <c r="G135" s="4"/>
      <c r="H135" s="4"/>
      <c r="I135" s="3"/>
      <c r="J135" s="3"/>
      <c r="K135" s="3"/>
      <c r="L135" s="3"/>
      <c r="M135" s="3"/>
      <c r="N135" s="3"/>
      <c r="O135" s="3"/>
      <c r="P135" s="3"/>
      <c r="Q135" s="3"/>
      <c r="R135" s="3"/>
      <c r="S135" s="4" t="str">
        <f t="shared" ca="1" si="5"/>
        <v>○</v>
      </c>
      <c r="T135" s="48"/>
      <c r="U135" s="48"/>
      <c r="V135" s="48"/>
      <c r="W135" s="4"/>
      <c r="X135" s="48"/>
      <c r="Y135" s="48"/>
      <c r="Z135" s="48"/>
      <c r="AA135" s="48"/>
      <c r="AB135" s="48"/>
    </row>
    <row r="136" spans="1:28" x14ac:dyDescent="0.45">
      <c r="A136" s="12">
        <f t="shared" si="4"/>
        <v>0</v>
      </c>
      <c r="B136" s="3">
        <f t="shared" si="6"/>
        <v>1081</v>
      </c>
      <c r="C136" s="48"/>
      <c r="D136" s="48"/>
      <c r="E136" s="13"/>
      <c r="F136" s="4"/>
      <c r="G136" s="4"/>
      <c r="H136" s="4"/>
      <c r="I136" s="3"/>
      <c r="J136" s="3"/>
      <c r="K136" s="3"/>
      <c r="L136" s="3"/>
      <c r="M136" s="3"/>
      <c r="N136" s="3"/>
      <c r="O136" s="3"/>
      <c r="P136" s="3"/>
      <c r="Q136" s="3"/>
      <c r="R136" s="3"/>
      <c r="S136" s="4" t="str">
        <f t="shared" ca="1" si="5"/>
        <v>○</v>
      </c>
      <c r="T136" s="48"/>
      <c r="U136" s="48"/>
      <c r="V136" s="48"/>
      <c r="W136" s="4"/>
      <c r="X136" s="48"/>
      <c r="Y136" s="48"/>
      <c r="Z136" s="48"/>
      <c r="AA136" s="48"/>
      <c r="AB136" s="48"/>
    </row>
    <row r="137" spans="1:28" x14ac:dyDescent="0.45">
      <c r="A137" s="12">
        <f t="shared" si="4"/>
        <v>0</v>
      </c>
      <c r="B137" s="3">
        <f t="shared" si="6"/>
        <v>1082</v>
      </c>
      <c r="C137" s="48"/>
      <c r="D137" s="48"/>
      <c r="E137" s="13"/>
      <c r="F137" s="4"/>
      <c r="G137" s="4"/>
      <c r="H137" s="4"/>
      <c r="I137" s="3"/>
      <c r="J137" s="3"/>
      <c r="K137" s="3"/>
      <c r="L137" s="3"/>
      <c r="M137" s="3"/>
      <c r="N137" s="3"/>
      <c r="O137" s="3"/>
      <c r="P137" s="3"/>
      <c r="Q137" s="3"/>
      <c r="R137" s="3"/>
      <c r="S137" s="4" t="str">
        <f t="shared" ca="1" si="5"/>
        <v>○</v>
      </c>
      <c r="T137" s="48"/>
      <c r="U137" s="48"/>
      <c r="V137" s="48"/>
      <c r="W137" s="4"/>
      <c r="X137" s="48"/>
      <c r="Y137" s="48"/>
      <c r="Z137" s="48"/>
      <c r="AA137" s="48"/>
      <c r="AB137" s="48"/>
    </row>
    <row r="138" spans="1:28" x14ac:dyDescent="0.45">
      <c r="A138" s="12">
        <f t="shared" si="4"/>
        <v>0</v>
      </c>
      <c r="B138" s="3">
        <f t="shared" si="6"/>
        <v>1083</v>
      </c>
      <c r="C138" s="48"/>
      <c r="D138" s="48"/>
      <c r="E138" s="13"/>
      <c r="F138" s="4"/>
      <c r="G138" s="4"/>
      <c r="H138" s="4"/>
      <c r="I138" s="3"/>
      <c r="J138" s="3"/>
      <c r="K138" s="3"/>
      <c r="L138" s="3"/>
      <c r="M138" s="3"/>
      <c r="N138" s="3"/>
      <c r="O138" s="3"/>
      <c r="P138" s="3"/>
      <c r="Q138" s="3"/>
      <c r="R138" s="3"/>
      <c r="S138" s="4" t="str">
        <f t="shared" ca="1" si="5"/>
        <v>○</v>
      </c>
      <c r="T138" s="48"/>
      <c r="U138" s="48"/>
      <c r="V138" s="48"/>
      <c r="W138" s="4"/>
      <c r="X138" s="48"/>
      <c r="Y138" s="48"/>
      <c r="Z138" s="48"/>
      <c r="AA138" s="48"/>
      <c r="AB138" s="48"/>
    </row>
    <row r="139" spans="1:28" x14ac:dyDescent="0.45">
      <c r="A139" s="12">
        <f t="shared" si="4"/>
        <v>0</v>
      </c>
      <c r="B139" s="3">
        <f t="shared" si="6"/>
        <v>1084</v>
      </c>
      <c r="C139" s="48"/>
      <c r="D139" s="48"/>
      <c r="E139" s="13"/>
      <c r="F139" s="4"/>
      <c r="G139" s="4"/>
      <c r="H139" s="4"/>
      <c r="I139" s="3"/>
      <c r="J139" s="3"/>
      <c r="K139" s="3"/>
      <c r="L139" s="3"/>
      <c r="M139" s="3"/>
      <c r="N139" s="3"/>
      <c r="O139" s="3"/>
      <c r="P139" s="3"/>
      <c r="Q139" s="3"/>
      <c r="R139" s="3"/>
      <c r="S139" s="4" t="str">
        <f t="shared" ca="1" si="5"/>
        <v>○</v>
      </c>
      <c r="T139" s="48"/>
      <c r="U139" s="48"/>
      <c r="V139" s="48"/>
      <c r="W139" s="4"/>
      <c r="X139" s="48"/>
      <c r="Y139" s="48"/>
      <c r="Z139" s="48"/>
      <c r="AA139" s="48"/>
      <c r="AB139" s="48"/>
    </row>
    <row r="140" spans="1:28" x14ac:dyDescent="0.45">
      <c r="A140" s="12">
        <f t="shared" si="4"/>
        <v>0</v>
      </c>
      <c r="B140" s="3">
        <f t="shared" si="6"/>
        <v>1085</v>
      </c>
      <c r="C140" s="48"/>
      <c r="D140" s="48"/>
      <c r="E140" s="13"/>
      <c r="F140" s="4"/>
      <c r="G140" s="4"/>
      <c r="H140" s="4"/>
      <c r="I140" s="3"/>
      <c r="J140" s="3"/>
      <c r="K140" s="3"/>
      <c r="L140" s="3"/>
      <c r="M140" s="3"/>
      <c r="N140" s="3"/>
      <c r="O140" s="3"/>
      <c r="P140" s="3"/>
      <c r="Q140" s="3"/>
      <c r="R140" s="3"/>
      <c r="S140" s="4" t="str">
        <f t="shared" ca="1" si="5"/>
        <v>○</v>
      </c>
      <c r="T140" s="48"/>
      <c r="U140" s="48"/>
      <c r="V140" s="48"/>
      <c r="W140" s="4"/>
      <c r="X140" s="48"/>
      <c r="Y140" s="48"/>
      <c r="Z140" s="48"/>
      <c r="AA140" s="48"/>
      <c r="AB140" s="48"/>
    </row>
    <row r="141" spans="1:28" x14ac:dyDescent="0.45">
      <c r="A141" s="12">
        <f t="shared" si="4"/>
        <v>0</v>
      </c>
      <c r="B141" s="3">
        <f t="shared" si="6"/>
        <v>1086</v>
      </c>
      <c r="C141" s="48"/>
      <c r="D141" s="48"/>
      <c r="E141" s="13"/>
      <c r="F141" s="4"/>
      <c r="G141" s="4"/>
      <c r="H141" s="4"/>
      <c r="I141" s="3"/>
      <c r="J141" s="3"/>
      <c r="K141" s="3"/>
      <c r="L141" s="3"/>
      <c r="M141" s="3"/>
      <c r="N141" s="3"/>
      <c r="O141" s="3"/>
      <c r="P141" s="3"/>
      <c r="Q141" s="3"/>
      <c r="R141" s="3"/>
      <c r="S141" s="4" t="str">
        <f t="shared" ca="1" si="5"/>
        <v>○</v>
      </c>
      <c r="T141" s="48"/>
      <c r="U141" s="48"/>
      <c r="V141" s="48"/>
      <c r="W141" s="4"/>
      <c r="X141" s="48"/>
      <c r="Y141" s="48"/>
      <c r="Z141" s="48"/>
      <c r="AA141" s="48"/>
      <c r="AB141" s="48"/>
    </row>
    <row r="142" spans="1:28" x14ac:dyDescent="0.45">
      <c r="A142" s="12">
        <f t="shared" si="4"/>
        <v>0</v>
      </c>
      <c r="B142" s="3">
        <f t="shared" si="6"/>
        <v>1087</v>
      </c>
      <c r="C142" s="48"/>
      <c r="D142" s="48"/>
      <c r="E142" s="13"/>
      <c r="F142" s="4"/>
      <c r="G142" s="4"/>
      <c r="H142" s="4"/>
      <c r="I142" s="3"/>
      <c r="J142" s="3"/>
      <c r="K142" s="3"/>
      <c r="L142" s="3"/>
      <c r="M142" s="3"/>
      <c r="N142" s="3"/>
      <c r="O142" s="3"/>
      <c r="P142" s="3"/>
      <c r="Q142" s="3"/>
      <c r="R142" s="3"/>
      <c r="S142" s="4" t="str">
        <f t="shared" ca="1" si="5"/>
        <v>○</v>
      </c>
      <c r="T142" s="48"/>
      <c r="U142" s="48"/>
      <c r="V142" s="48"/>
      <c r="W142" s="4"/>
      <c r="X142" s="48"/>
      <c r="Y142" s="48"/>
      <c r="Z142" s="48"/>
      <c r="AA142" s="48"/>
      <c r="AB142" s="48"/>
    </row>
    <row r="143" spans="1:28" x14ac:dyDescent="0.45">
      <c r="A143" s="12">
        <f t="shared" si="4"/>
        <v>0</v>
      </c>
      <c r="B143" s="3">
        <f t="shared" si="6"/>
        <v>1088</v>
      </c>
      <c r="C143" s="48"/>
      <c r="D143" s="48"/>
      <c r="E143" s="13"/>
      <c r="F143" s="4"/>
      <c r="G143" s="4"/>
      <c r="H143" s="4"/>
      <c r="I143" s="3"/>
      <c r="J143" s="3"/>
      <c r="K143" s="3"/>
      <c r="L143" s="3"/>
      <c r="M143" s="3"/>
      <c r="N143" s="3"/>
      <c r="O143" s="3"/>
      <c r="P143" s="3"/>
      <c r="Q143" s="3"/>
      <c r="R143" s="3"/>
      <c r="S143" s="4" t="str">
        <f t="shared" ca="1" si="5"/>
        <v>○</v>
      </c>
      <c r="T143" s="48"/>
      <c r="U143" s="48"/>
      <c r="V143" s="48"/>
      <c r="W143" s="4"/>
      <c r="X143" s="48"/>
      <c r="Y143" s="48"/>
      <c r="Z143" s="48"/>
      <c r="AA143" s="48"/>
      <c r="AB143" s="48"/>
    </row>
    <row r="144" spans="1:28" x14ac:dyDescent="0.45">
      <c r="A144" s="12">
        <f t="shared" si="4"/>
        <v>0</v>
      </c>
      <c r="B144" s="3">
        <f t="shared" si="6"/>
        <v>1089</v>
      </c>
      <c r="C144" s="48"/>
      <c r="D144" s="48"/>
      <c r="E144" s="13"/>
      <c r="F144" s="4"/>
      <c r="G144" s="4"/>
      <c r="H144" s="4"/>
      <c r="I144" s="3"/>
      <c r="J144" s="3"/>
      <c r="K144" s="3"/>
      <c r="L144" s="3"/>
      <c r="M144" s="3"/>
      <c r="N144" s="3"/>
      <c r="O144" s="3"/>
      <c r="P144" s="3"/>
      <c r="Q144" s="3"/>
      <c r="R144" s="3"/>
      <c r="S144" s="4" t="str">
        <f t="shared" ca="1" si="5"/>
        <v>○</v>
      </c>
      <c r="T144" s="48"/>
      <c r="U144" s="48"/>
      <c r="V144" s="48"/>
      <c r="W144" s="4"/>
      <c r="X144" s="48"/>
      <c r="Y144" s="48"/>
      <c r="Z144" s="48"/>
      <c r="AA144" s="48"/>
      <c r="AB144" s="48"/>
    </row>
    <row r="145" spans="1:28" x14ac:dyDescent="0.45">
      <c r="A145" s="12">
        <f t="shared" si="4"/>
        <v>0</v>
      </c>
      <c r="B145" s="3">
        <f t="shared" si="6"/>
        <v>1090</v>
      </c>
      <c r="C145" s="48"/>
      <c r="D145" s="48"/>
      <c r="E145" s="13"/>
      <c r="F145" s="4"/>
      <c r="G145" s="4"/>
      <c r="H145" s="4"/>
      <c r="I145" s="3"/>
      <c r="J145" s="3"/>
      <c r="K145" s="3"/>
      <c r="L145" s="3"/>
      <c r="M145" s="3"/>
      <c r="N145" s="3"/>
      <c r="O145" s="3"/>
      <c r="P145" s="3"/>
      <c r="Q145" s="3"/>
      <c r="R145" s="3"/>
      <c r="S145" s="4" t="str">
        <f t="shared" ca="1" si="5"/>
        <v>○</v>
      </c>
      <c r="T145" s="48"/>
      <c r="U145" s="48"/>
      <c r="V145" s="48"/>
      <c r="W145" s="4"/>
      <c r="X145" s="48"/>
      <c r="Y145" s="48"/>
      <c r="Z145" s="48"/>
      <c r="AA145" s="48"/>
      <c r="AB145" s="48"/>
    </row>
    <row r="146" spans="1:28" x14ac:dyDescent="0.45">
      <c r="A146" s="12">
        <f t="shared" si="4"/>
        <v>0</v>
      </c>
      <c r="B146" s="3">
        <f t="shared" si="6"/>
        <v>1091</v>
      </c>
      <c r="C146" s="48"/>
      <c r="D146" s="48"/>
      <c r="E146" s="13"/>
      <c r="F146" s="4"/>
      <c r="G146" s="4"/>
      <c r="H146" s="4"/>
      <c r="I146" s="3"/>
      <c r="J146" s="3"/>
      <c r="K146" s="3"/>
      <c r="L146" s="3"/>
      <c r="M146" s="3"/>
      <c r="N146" s="3"/>
      <c r="O146" s="3"/>
      <c r="P146" s="3"/>
      <c r="Q146" s="3"/>
      <c r="R146" s="3"/>
      <c r="S146" s="4" t="str">
        <f t="shared" ca="1" si="5"/>
        <v>○</v>
      </c>
      <c r="T146" s="48"/>
      <c r="U146" s="48"/>
      <c r="V146" s="48"/>
      <c r="W146" s="4"/>
      <c r="X146" s="48"/>
      <c r="Y146" s="48"/>
      <c r="Z146" s="48"/>
      <c r="AA146" s="48"/>
      <c r="AB146" s="48"/>
    </row>
    <row r="147" spans="1:28" x14ac:dyDescent="0.45">
      <c r="A147" s="12">
        <f t="shared" si="4"/>
        <v>0</v>
      </c>
      <c r="B147" s="3">
        <f t="shared" si="6"/>
        <v>1092</v>
      </c>
      <c r="C147" s="48"/>
      <c r="D147" s="48"/>
      <c r="E147" s="13"/>
      <c r="F147" s="4"/>
      <c r="G147" s="4"/>
      <c r="H147" s="4"/>
      <c r="I147" s="3"/>
      <c r="J147" s="3"/>
      <c r="K147" s="3"/>
      <c r="L147" s="3"/>
      <c r="M147" s="3"/>
      <c r="N147" s="3"/>
      <c r="O147" s="3"/>
      <c r="P147" s="3"/>
      <c r="Q147" s="3"/>
      <c r="R147" s="3"/>
      <c r="S147" s="4" t="str">
        <f t="shared" ca="1" si="5"/>
        <v>○</v>
      </c>
      <c r="T147" s="48"/>
      <c r="U147" s="48"/>
      <c r="V147" s="48"/>
      <c r="W147" s="4"/>
      <c r="X147" s="48"/>
      <c r="Y147" s="48"/>
      <c r="Z147" s="48"/>
      <c r="AA147" s="48"/>
      <c r="AB147" s="48"/>
    </row>
    <row r="148" spans="1:28" x14ac:dyDescent="0.45">
      <c r="A148" s="12">
        <f t="shared" si="4"/>
        <v>0</v>
      </c>
      <c r="B148" s="3">
        <f t="shared" si="6"/>
        <v>1093</v>
      </c>
      <c r="C148" s="48"/>
      <c r="D148" s="48"/>
      <c r="E148" s="13"/>
      <c r="F148" s="4"/>
      <c r="G148" s="4"/>
      <c r="H148" s="4"/>
      <c r="I148" s="3"/>
      <c r="J148" s="3"/>
      <c r="K148" s="3"/>
      <c r="L148" s="3"/>
      <c r="M148" s="3"/>
      <c r="N148" s="3"/>
      <c r="O148" s="3"/>
      <c r="P148" s="3"/>
      <c r="Q148" s="3"/>
      <c r="R148" s="3"/>
      <c r="S148" s="4" t="str">
        <f t="shared" ca="1" si="5"/>
        <v>○</v>
      </c>
      <c r="T148" s="48"/>
      <c r="U148" s="48"/>
      <c r="V148" s="48"/>
      <c r="W148" s="4"/>
      <c r="X148" s="48"/>
      <c r="Y148" s="48"/>
      <c r="Z148" s="48"/>
      <c r="AA148" s="48"/>
      <c r="AB148" s="48"/>
    </row>
    <row r="149" spans="1:28" x14ac:dyDescent="0.45">
      <c r="A149" s="12">
        <f t="shared" si="4"/>
        <v>0</v>
      </c>
      <c r="B149" s="3">
        <f t="shared" si="6"/>
        <v>1094</v>
      </c>
      <c r="C149" s="48"/>
      <c r="D149" s="48"/>
      <c r="E149" s="13"/>
      <c r="F149" s="4"/>
      <c r="G149" s="4"/>
      <c r="H149" s="4"/>
      <c r="I149" s="3"/>
      <c r="J149" s="3"/>
      <c r="K149" s="3"/>
      <c r="L149" s="3"/>
      <c r="M149" s="3"/>
      <c r="N149" s="3"/>
      <c r="O149" s="3"/>
      <c r="P149" s="3"/>
      <c r="Q149" s="3"/>
      <c r="R149" s="3"/>
      <c r="S149" s="4" t="str">
        <f t="shared" ca="1" si="5"/>
        <v>○</v>
      </c>
      <c r="T149" s="48"/>
      <c r="U149" s="48"/>
      <c r="V149" s="48"/>
      <c r="W149" s="4"/>
      <c r="X149" s="48"/>
      <c r="Y149" s="48"/>
      <c r="Z149" s="48"/>
      <c r="AA149" s="48"/>
      <c r="AB149" s="48"/>
    </row>
    <row r="150" spans="1:28" x14ac:dyDescent="0.45">
      <c r="A150" s="12">
        <f t="shared" si="4"/>
        <v>0</v>
      </c>
      <c r="B150" s="3">
        <f t="shared" si="6"/>
        <v>1095</v>
      </c>
      <c r="C150" s="48"/>
      <c r="D150" s="48"/>
      <c r="E150" s="13"/>
      <c r="F150" s="4"/>
      <c r="G150" s="4"/>
      <c r="H150" s="4"/>
      <c r="I150" s="3"/>
      <c r="J150" s="3"/>
      <c r="K150" s="3"/>
      <c r="L150" s="3"/>
      <c r="M150" s="3"/>
      <c r="N150" s="3"/>
      <c r="O150" s="3"/>
      <c r="P150" s="3"/>
      <c r="Q150" s="3"/>
      <c r="R150" s="3"/>
      <c r="S150" s="4" t="str">
        <f t="shared" ca="1" si="5"/>
        <v>○</v>
      </c>
      <c r="T150" s="48"/>
      <c r="U150" s="48"/>
      <c r="V150" s="48"/>
      <c r="W150" s="4"/>
      <c r="X150" s="48"/>
      <c r="Y150" s="48"/>
      <c r="Z150" s="48"/>
      <c r="AA150" s="48"/>
      <c r="AB150" s="48"/>
    </row>
    <row r="151" spans="1:28" x14ac:dyDescent="0.45">
      <c r="A151" s="12">
        <f t="shared" si="4"/>
        <v>0</v>
      </c>
      <c r="B151" s="3">
        <f t="shared" si="6"/>
        <v>1096</v>
      </c>
      <c r="C151" s="48"/>
      <c r="D151" s="48"/>
      <c r="E151" s="13"/>
      <c r="F151" s="4"/>
      <c r="G151" s="4"/>
      <c r="H151" s="4"/>
      <c r="I151" s="3"/>
      <c r="J151" s="3"/>
      <c r="K151" s="3"/>
      <c r="L151" s="3"/>
      <c r="M151" s="3"/>
      <c r="N151" s="3"/>
      <c r="O151" s="3"/>
      <c r="P151" s="3"/>
      <c r="Q151" s="3"/>
      <c r="R151" s="3"/>
      <c r="S151" s="4" t="str">
        <f t="shared" ca="1" si="5"/>
        <v>○</v>
      </c>
      <c r="T151" s="48"/>
      <c r="U151" s="48"/>
      <c r="V151" s="48"/>
      <c r="W151" s="4"/>
      <c r="X151" s="48"/>
      <c r="Y151" s="48"/>
      <c r="Z151" s="48"/>
      <c r="AA151" s="48"/>
      <c r="AB151" s="48"/>
    </row>
    <row r="152" spans="1:28" x14ac:dyDescent="0.45">
      <c r="A152" s="12">
        <f t="shared" si="4"/>
        <v>0</v>
      </c>
      <c r="B152" s="3">
        <f t="shared" si="6"/>
        <v>1097</v>
      </c>
      <c r="C152" s="48"/>
      <c r="D152" s="48"/>
      <c r="E152" s="13"/>
      <c r="F152" s="4"/>
      <c r="G152" s="4"/>
      <c r="H152" s="4"/>
      <c r="I152" s="3"/>
      <c r="J152" s="3"/>
      <c r="K152" s="3"/>
      <c r="L152" s="3"/>
      <c r="M152" s="3"/>
      <c r="N152" s="3"/>
      <c r="O152" s="3"/>
      <c r="P152" s="3"/>
      <c r="Q152" s="3"/>
      <c r="R152" s="3"/>
      <c r="S152" s="4" t="str">
        <f t="shared" ca="1" si="5"/>
        <v>○</v>
      </c>
      <c r="T152" s="48"/>
      <c r="U152" s="48"/>
      <c r="V152" s="48"/>
      <c r="W152" s="4"/>
      <c r="X152" s="48"/>
      <c r="Y152" s="48"/>
      <c r="Z152" s="48"/>
      <c r="AA152" s="48"/>
      <c r="AB152" s="48"/>
    </row>
    <row r="153" spans="1:28" x14ac:dyDescent="0.45">
      <c r="A153" s="12">
        <f t="shared" si="4"/>
        <v>0</v>
      </c>
      <c r="B153" s="3">
        <f t="shared" si="6"/>
        <v>1098</v>
      </c>
      <c r="C153" s="48"/>
      <c r="D153" s="48"/>
      <c r="E153" s="13"/>
      <c r="F153" s="4"/>
      <c r="G153" s="4"/>
      <c r="H153" s="4"/>
      <c r="I153" s="3"/>
      <c r="J153" s="3"/>
      <c r="K153" s="3"/>
      <c r="L153" s="3"/>
      <c r="M153" s="3"/>
      <c r="N153" s="3"/>
      <c r="O153" s="3"/>
      <c r="P153" s="3"/>
      <c r="Q153" s="3"/>
      <c r="R153" s="3"/>
      <c r="S153" s="4" t="str">
        <f t="shared" ca="1" si="5"/>
        <v>○</v>
      </c>
      <c r="T153" s="48"/>
      <c r="U153" s="48"/>
      <c r="V153" s="48"/>
      <c r="W153" s="4"/>
      <c r="X153" s="48"/>
      <c r="Y153" s="48"/>
      <c r="Z153" s="48"/>
      <c r="AA153" s="48"/>
      <c r="AB153" s="48"/>
    </row>
    <row r="154" spans="1:28" x14ac:dyDescent="0.45">
      <c r="A154" s="12">
        <f t="shared" si="4"/>
        <v>0</v>
      </c>
      <c r="B154" s="3">
        <f t="shared" si="6"/>
        <v>1099</v>
      </c>
      <c r="C154" s="48"/>
      <c r="D154" s="48"/>
      <c r="E154" s="13"/>
      <c r="F154" s="4"/>
      <c r="G154" s="4"/>
      <c r="H154" s="4"/>
      <c r="I154" s="3"/>
      <c r="J154" s="3"/>
      <c r="K154" s="3"/>
      <c r="L154" s="3"/>
      <c r="M154" s="3"/>
      <c r="N154" s="3"/>
      <c r="O154" s="3"/>
      <c r="P154" s="3"/>
      <c r="Q154" s="3"/>
      <c r="R154" s="3"/>
      <c r="S154" s="4" t="str">
        <f t="shared" ca="1" si="5"/>
        <v>○</v>
      </c>
      <c r="T154" s="48"/>
      <c r="U154" s="48"/>
      <c r="V154" s="48"/>
      <c r="W154" s="4"/>
      <c r="X154" s="48"/>
      <c r="Y154" s="48"/>
      <c r="Z154" s="48"/>
      <c r="AA154" s="48"/>
      <c r="AB154" s="48"/>
    </row>
    <row r="155" spans="1:28" x14ac:dyDescent="0.45">
      <c r="A155" s="12">
        <f t="shared" si="4"/>
        <v>0</v>
      </c>
      <c r="B155" s="3">
        <f t="shared" si="6"/>
        <v>1100</v>
      </c>
      <c r="C155" s="48"/>
      <c r="D155" s="48"/>
      <c r="E155" s="13"/>
      <c r="F155" s="4"/>
      <c r="G155" s="4"/>
      <c r="H155" s="4"/>
      <c r="I155" s="3"/>
      <c r="J155" s="3"/>
      <c r="K155" s="3"/>
      <c r="L155" s="3"/>
      <c r="M155" s="3"/>
      <c r="N155" s="3"/>
      <c r="O155" s="3"/>
      <c r="P155" s="3"/>
      <c r="Q155" s="3"/>
      <c r="R155" s="3"/>
      <c r="S155" s="4" t="str">
        <f t="shared" ca="1" si="5"/>
        <v>○</v>
      </c>
      <c r="T155" s="48"/>
      <c r="U155" s="48"/>
      <c r="V155" s="48"/>
      <c r="W155" s="4"/>
      <c r="X155" s="48"/>
      <c r="Y155" s="48"/>
      <c r="Z155" s="48"/>
      <c r="AA155" s="48"/>
      <c r="AB155" s="48"/>
    </row>
    <row r="156" spans="1:28" x14ac:dyDescent="0.45">
      <c r="A156" s="12">
        <f t="shared" si="4"/>
        <v>0</v>
      </c>
      <c r="B156" s="3">
        <f t="shared" si="6"/>
        <v>1101</v>
      </c>
      <c r="C156" s="48"/>
      <c r="D156" s="48"/>
      <c r="E156" s="13"/>
      <c r="F156" s="4"/>
      <c r="G156" s="4"/>
      <c r="H156" s="4"/>
      <c r="I156" s="3"/>
      <c r="J156" s="3"/>
      <c r="K156" s="3"/>
      <c r="L156" s="3"/>
      <c r="M156" s="3"/>
      <c r="N156" s="3"/>
      <c r="O156" s="3"/>
      <c r="P156" s="3"/>
      <c r="Q156" s="3"/>
      <c r="R156" s="3"/>
      <c r="S156" s="4" t="str">
        <f t="shared" ca="1" si="5"/>
        <v>○</v>
      </c>
      <c r="T156" s="48"/>
      <c r="U156" s="48"/>
      <c r="V156" s="48"/>
      <c r="W156" s="4"/>
      <c r="X156" s="48"/>
      <c r="Y156" s="48"/>
      <c r="Z156" s="48"/>
      <c r="AA156" s="48"/>
      <c r="AB156" s="48"/>
    </row>
    <row r="157" spans="1:28" x14ac:dyDescent="0.45">
      <c r="A157" s="12">
        <f t="shared" si="4"/>
        <v>0</v>
      </c>
      <c r="B157" s="3">
        <f t="shared" si="6"/>
        <v>1102</v>
      </c>
      <c r="C157" s="48"/>
      <c r="D157" s="48"/>
      <c r="E157" s="13"/>
      <c r="F157" s="4"/>
      <c r="G157" s="4"/>
      <c r="H157" s="4"/>
      <c r="I157" s="3"/>
      <c r="J157" s="3"/>
      <c r="K157" s="3"/>
      <c r="L157" s="3"/>
      <c r="M157" s="3"/>
      <c r="N157" s="3"/>
      <c r="O157" s="3"/>
      <c r="P157" s="3"/>
      <c r="Q157" s="3"/>
      <c r="R157" s="3"/>
      <c r="S157" s="4" t="str">
        <f t="shared" ca="1" si="5"/>
        <v>○</v>
      </c>
      <c r="T157" s="48"/>
      <c r="U157" s="48"/>
      <c r="V157" s="48"/>
      <c r="W157" s="4"/>
      <c r="X157" s="48"/>
      <c r="Y157" s="48"/>
      <c r="Z157" s="48"/>
      <c r="AA157" s="48"/>
      <c r="AB157" s="48"/>
    </row>
    <row r="158" spans="1:28" x14ac:dyDescent="0.45">
      <c r="A158" s="12">
        <f t="shared" si="4"/>
        <v>0</v>
      </c>
      <c r="B158" s="3">
        <f t="shared" si="6"/>
        <v>1103</v>
      </c>
      <c r="C158" s="48"/>
      <c r="D158" s="48"/>
      <c r="E158" s="13"/>
      <c r="F158" s="4"/>
      <c r="G158" s="4"/>
      <c r="H158" s="4"/>
      <c r="I158" s="3"/>
      <c r="J158" s="3"/>
      <c r="K158" s="3"/>
      <c r="L158" s="3"/>
      <c r="M158" s="3"/>
      <c r="N158" s="3"/>
      <c r="O158" s="3"/>
      <c r="P158" s="3"/>
      <c r="Q158" s="3"/>
      <c r="R158" s="3"/>
      <c r="S158" s="4" t="str">
        <f t="shared" ca="1" si="5"/>
        <v>○</v>
      </c>
      <c r="T158" s="48"/>
      <c r="U158" s="48"/>
      <c r="V158" s="48"/>
      <c r="W158" s="4"/>
      <c r="X158" s="48"/>
      <c r="Y158" s="48"/>
      <c r="Z158" s="48"/>
      <c r="AA158" s="48"/>
      <c r="AB158" s="48"/>
    </row>
    <row r="159" spans="1:28" x14ac:dyDescent="0.45">
      <c r="A159" s="12">
        <f t="shared" si="4"/>
        <v>0</v>
      </c>
      <c r="B159" s="3">
        <f t="shared" si="6"/>
        <v>1104</v>
      </c>
      <c r="C159" s="48"/>
      <c r="D159" s="48"/>
      <c r="E159" s="13"/>
      <c r="F159" s="4"/>
      <c r="G159" s="4"/>
      <c r="H159" s="4"/>
      <c r="I159" s="3"/>
      <c r="J159" s="3"/>
      <c r="K159" s="3"/>
      <c r="L159" s="3"/>
      <c r="M159" s="3"/>
      <c r="N159" s="3"/>
      <c r="O159" s="3"/>
      <c r="P159" s="3"/>
      <c r="Q159" s="3"/>
      <c r="R159" s="3"/>
      <c r="S159" s="4" t="str">
        <f t="shared" ca="1" si="5"/>
        <v>○</v>
      </c>
      <c r="T159" s="48"/>
      <c r="U159" s="48"/>
      <c r="V159" s="48"/>
      <c r="W159" s="4"/>
      <c r="X159" s="48"/>
      <c r="Y159" s="48"/>
      <c r="Z159" s="48"/>
      <c r="AA159" s="48"/>
      <c r="AB159" s="48"/>
    </row>
    <row r="160" spans="1:28" x14ac:dyDescent="0.45">
      <c r="A160" s="12">
        <f t="shared" si="4"/>
        <v>0</v>
      </c>
      <c r="B160" s="3">
        <f t="shared" si="6"/>
        <v>1105</v>
      </c>
      <c r="C160" s="48"/>
      <c r="D160" s="48"/>
      <c r="E160" s="13"/>
      <c r="F160" s="4"/>
      <c r="G160" s="4"/>
      <c r="H160" s="4"/>
      <c r="I160" s="3"/>
      <c r="J160" s="3"/>
      <c r="K160" s="3"/>
      <c r="L160" s="3"/>
      <c r="M160" s="3"/>
      <c r="N160" s="3"/>
      <c r="O160" s="3"/>
      <c r="P160" s="3"/>
      <c r="Q160" s="3"/>
      <c r="R160" s="3"/>
      <c r="S160" s="4" t="str">
        <f t="shared" ca="1" si="5"/>
        <v>○</v>
      </c>
      <c r="T160" s="48"/>
      <c r="U160" s="48"/>
      <c r="V160" s="48"/>
      <c r="W160" s="4"/>
      <c r="X160" s="48"/>
      <c r="Y160" s="48"/>
      <c r="Z160" s="48"/>
      <c r="AA160" s="48"/>
      <c r="AB160" s="48"/>
    </row>
    <row r="161" spans="1:28" x14ac:dyDescent="0.45">
      <c r="A161" s="12">
        <f t="shared" si="4"/>
        <v>0</v>
      </c>
      <c r="B161" s="3">
        <f t="shared" si="6"/>
        <v>1106</v>
      </c>
      <c r="C161" s="48"/>
      <c r="D161" s="48"/>
      <c r="E161" s="13"/>
      <c r="F161" s="4"/>
      <c r="G161" s="4"/>
      <c r="H161" s="4"/>
      <c r="I161" s="3"/>
      <c r="J161" s="3"/>
      <c r="K161" s="3"/>
      <c r="L161" s="3"/>
      <c r="M161" s="3"/>
      <c r="N161" s="3"/>
      <c r="O161" s="3"/>
      <c r="P161" s="3"/>
      <c r="Q161" s="3"/>
      <c r="R161" s="3"/>
      <c r="S161" s="4" t="str">
        <f t="shared" ca="1" si="5"/>
        <v>○</v>
      </c>
      <c r="T161" s="48"/>
      <c r="U161" s="48"/>
      <c r="V161" s="48"/>
      <c r="W161" s="4"/>
      <c r="X161" s="48"/>
      <c r="Y161" s="48"/>
      <c r="Z161" s="48"/>
      <c r="AA161" s="48"/>
      <c r="AB161" s="48"/>
    </row>
    <row r="162" spans="1:28" x14ac:dyDescent="0.45">
      <c r="A162" s="12">
        <f t="shared" si="4"/>
        <v>0</v>
      </c>
      <c r="B162" s="3">
        <f t="shared" si="6"/>
        <v>1107</v>
      </c>
      <c r="C162" s="48"/>
      <c r="D162" s="48"/>
      <c r="E162" s="13"/>
      <c r="F162" s="4"/>
      <c r="G162" s="4"/>
      <c r="H162" s="4"/>
      <c r="I162" s="3"/>
      <c r="J162" s="3"/>
      <c r="K162" s="3"/>
      <c r="L162" s="3"/>
      <c r="M162" s="3"/>
      <c r="N162" s="3"/>
      <c r="O162" s="3"/>
      <c r="P162" s="3"/>
      <c r="Q162" s="3"/>
      <c r="R162" s="3"/>
      <c r="S162" s="4" t="str">
        <f t="shared" ca="1" si="5"/>
        <v>○</v>
      </c>
      <c r="T162" s="48"/>
      <c r="U162" s="48"/>
      <c r="V162" s="48"/>
      <c r="W162" s="4"/>
      <c r="X162" s="48"/>
      <c r="Y162" s="48"/>
      <c r="Z162" s="48"/>
      <c r="AA162" s="48"/>
      <c r="AB162" s="48"/>
    </row>
    <row r="163" spans="1:28" x14ac:dyDescent="0.45">
      <c r="A163" s="12">
        <f t="shared" si="4"/>
        <v>0</v>
      </c>
      <c r="B163" s="3">
        <f t="shared" si="6"/>
        <v>1108</v>
      </c>
      <c r="C163" s="48"/>
      <c r="D163" s="48"/>
      <c r="E163" s="13"/>
      <c r="F163" s="4"/>
      <c r="G163" s="4"/>
      <c r="H163" s="4"/>
      <c r="I163" s="3"/>
      <c r="J163" s="3"/>
      <c r="K163" s="3"/>
      <c r="L163" s="3"/>
      <c r="M163" s="3"/>
      <c r="N163" s="3"/>
      <c r="O163" s="3"/>
      <c r="P163" s="3"/>
      <c r="Q163" s="3"/>
      <c r="R163" s="3"/>
      <c r="S163" s="4" t="str">
        <f t="shared" ca="1" si="5"/>
        <v>○</v>
      </c>
      <c r="T163" s="48"/>
      <c r="U163" s="48"/>
      <c r="V163" s="48"/>
      <c r="W163" s="4"/>
      <c r="X163" s="48"/>
      <c r="Y163" s="48"/>
      <c r="Z163" s="48"/>
      <c r="AA163" s="48"/>
      <c r="AB163" s="48"/>
    </row>
    <row r="164" spans="1:28" x14ac:dyDescent="0.45">
      <c r="A164" s="12">
        <f t="shared" si="4"/>
        <v>0</v>
      </c>
      <c r="B164" s="3">
        <f t="shared" si="6"/>
        <v>1109</v>
      </c>
      <c r="C164" s="48"/>
      <c r="D164" s="48"/>
      <c r="E164" s="13"/>
      <c r="F164" s="4"/>
      <c r="G164" s="4"/>
      <c r="H164" s="4"/>
      <c r="I164" s="3"/>
      <c r="J164" s="3"/>
      <c r="K164" s="3"/>
      <c r="L164" s="3"/>
      <c r="M164" s="3"/>
      <c r="N164" s="3"/>
      <c r="O164" s="3"/>
      <c r="P164" s="3"/>
      <c r="Q164" s="3"/>
      <c r="R164" s="3"/>
      <c r="S164" s="4" t="str">
        <f t="shared" ca="1" si="5"/>
        <v>○</v>
      </c>
      <c r="T164" s="48"/>
      <c r="U164" s="48"/>
      <c r="V164" s="48"/>
      <c r="W164" s="4"/>
      <c r="X164" s="48"/>
      <c r="Y164" s="48"/>
      <c r="Z164" s="48"/>
      <c r="AA164" s="48"/>
      <c r="AB164" s="48"/>
    </row>
    <row r="165" spans="1:28" x14ac:dyDescent="0.45">
      <c r="A165" s="12">
        <f t="shared" si="4"/>
        <v>0</v>
      </c>
      <c r="B165" s="3">
        <f t="shared" si="6"/>
        <v>1110</v>
      </c>
      <c r="C165" s="48"/>
      <c r="D165" s="48"/>
      <c r="E165" s="3"/>
      <c r="F165" s="4"/>
      <c r="G165" s="4"/>
      <c r="H165" s="4"/>
      <c r="I165" s="3"/>
      <c r="J165" s="3"/>
      <c r="K165" s="3"/>
      <c r="L165" s="3"/>
      <c r="M165" s="3"/>
      <c r="N165" s="3"/>
      <c r="O165" s="3"/>
      <c r="P165" s="3"/>
      <c r="Q165" s="3"/>
      <c r="R165" s="3"/>
      <c r="S165" s="4" t="str">
        <f t="shared" ca="1" si="5"/>
        <v>○</v>
      </c>
      <c r="T165" s="48"/>
      <c r="U165" s="48"/>
      <c r="V165" s="48"/>
      <c r="W165" s="4"/>
      <c r="X165" s="48"/>
      <c r="Y165" s="48"/>
      <c r="Z165" s="48"/>
      <c r="AA165" s="48"/>
      <c r="AB165" s="48"/>
    </row>
    <row r="166" spans="1:28" x14ac:dyDescent="0.45">
      <c r="A166" s="12">
        <f t="shared" si="4"/>
        <v>0</v>
      </c>
      <c r="B166" s="3">
        <f t="shared" si="6"/>
        <v>1111</v>
      </c>
      <c r="C166" s="48"/>
      <c r="D166" s="48"/>
      <c r="E166" s="3"/>
      <c r="F166" s="4"/>
      <c r="G166" s="4"/>
      <c r="H166" s="4"/>
      <c r="I166" s="3"/>
      <c r="J166" s="3"/>
      <c r="K166" s="3"/>
      <c r="L166" s="3"/>
      <c r="M166" s="3"/>
      <c r="N166" s="3"/>
      <c r="O166" s="3"/>
      <c r="P166" s="3"/>
      <c r="Q166" s="3"/>
      <c r="R166" s="3"/>
      <c r="S166" s="4" t="str">
        <f t="shared" ca="1" si="5"/>
        <v>○</v>
      </c>
      <c r="T166" s="48"/>
      <c r="U166" s="48"/>
      <c r="V166" s="48"/>
      <c r="W166" s="4"/>
      <c r="X166" s="48"/>
      <c r="Y166" s="48"/>
      <c r="Z166" s="48"/>
      <c r="AA166" s="48"/>
      <c r="AB166" s="48"/>
    </row>
    <row r="167" spans="1:28" x14ac:dyDescent="0.45">
      <c r="A167" s="12">
        <f t="shared" si="4"/>
        <v>0</v>
      </c>
      <c r="B167" s="3">
        <f t="shared" si="6"/>
        <v>1112</v>
      </c>
      <c r="C167" s="48"/>
      <c r="D167" s="48"/>
      <c r="E167" s="3"/>
      <c r="F167" s="4"/>
      <c r="G167" s="4"/>
      <c r="H167" s="4"/>
      <c r="I167" s="3"/>
      <c r="J167" s="3"/>
      <c r="K167" s="3"/>
      <c r="L167" s="3"/>
      <c r="M167" s="3"/>
      <c r="N167" s="3"/>
      <c r="O167" s="3"/>
      <c r="P167" s="3"/>
      <c r="Q167" s="3"/>
      <c r="R167" s="3"/>
      <c r="S167" s="4" t="str">
        <f t="shared" ca="1" si="5"/>
        <v>○</v>
      </c>
      <c r="T167" s="48"/>
      <c r="U167" s="48"/>
      <c r="V167" s="48"/>
      <c r="W167" s="4"/>
      <c r="X167" s="48"/>
      <c r="Y167" s="48"/>
      <c r="Z167" s="48"/>
      <c r="AA167" s="48"/>
      <c r="AB167" s="48"/>
    </row>
    <row r="168" spans="1:28" x14ac:dyDescent="0.45">
      <c r="A168" s="12">
        <f t="shared" si="4"/>
        <v>0</v>
      </c>
      <c r="B168" s="3">
        <f t="shared" si="6"/>
        <v>1113</v>
      </c>
      <c r="C168" s="48"/>
      <c r="D168" s="48"/>
      <c r="E168" s="3"/>
      <c r="F168" s="4"/>
      <c r="G168" s="4"/>
      <c r="H168" s="4"/>
      <c r="I168" s="3"/>
      <c r="J168" s="3"/>
      <c r="K168" s="3"/>
      <c r="L168" s="3"/>
      <c r="M168" s="3"/>
      <c r="N168" s="3"/>
      <c r="O168" s="3"/>
      <c r="P168" s="3"/>
      <c r="Q168" s="3"/>
      <c r="R168" s="3"/>
      <c r="S168" s="4" t="str">
        <f t="shared" ca="1" si="5"/>
        <v>○</v>
      </c>
      <c r="T168" s="48"/>
      <c r="U168" s="48"/>
      <c r="V168" s="48"/>
      <c r="W168" s="4"/>
      <c r="X168" s="48"/>
      <c r="Y168" s="48"/>
      <c r="Z168" s="48"/>
      <c r="AA168" s="48"/>
      <c r="AB168" s="48"/>
    </row>
    <row r="169" spans="1:28" x14ac:dyDescent="0.45">
      <c r="A169" s="12">
        <f t="shared" si="4"/>
        <v>0</v>
      </c>
      <c r="B169" s="3">
        <f t="shared" si="6"/>
        <v>1114</v>
      </c>
      <c r="C169" s="48"/>
      <c r="D169" s="48"/>
      <c r="E169" s="3"/>
      <c r="F169" s="4"/>
      <c r="G169" s="4"/>
      <c r="H169" s="4"/>
      <c r="I169" s="3"/>
      <c r="J169" s="3"/>
      <c r="K169" s="3"/>
      <c r="L169" s="3"/>
      <c r="M169" s="3"/>
      <c r="N169" s="3"/>
      <c r="O169" s="3"/>
      <c r="P169" s="3"/>
      <c r="Q169" s="3"/>
      <c r="R169" s="3"/>
      <c r="S169" s="4" t="str">
        <f t="shared" ca="1" si="5"/>
        <v>○</v>
      </c>
      <c r="T169" s="48"/>
      <c r="U169" s="48"/>
      <c r="V169" s="48"/>
      <c r="W169" s="4"/>
      <c r="X169" s="48"/>
      <c r="Y169" s="48"/>
      <c r="Z169" s="48"/>
      <c r="AA169" s="48"/>
      <c r="AB169" s="48"/>
    </row>
    <row r="170" spans="1:28" x14ac:dyDescent="0.45">
      <c r="A170" s="12">
        <f t="shared" si="4"/>
        <v>0</v>
      </c>
      <c r="B170" s="3">
        <f t="shared" si="6"/>
        <v>1115</v>
      </c>
      <c r="C170" s="48"/>
      <c r="D170" s="48"/>
      <c r="E170" s="3"/>
      <c r="F170" s="4"/>
      <c r="G170" s="4"/>
      <c r="H170" s="4"/>
      <c r="I170" s="3"/>
      <c r="J170" s="3"/>
      <c r="K170" s="3"/>
      <c r="L170" s="3"/>
      <c r="M170" s="3"/>
      <c r="N170" s="3"/>
      <c r="O170" s="3"/>
      <c r="P170" s="3"/>
      <c r="Q170" s="3"/>
      <c r="R170" s="3"/>
      <c r="S170" s="4" t="str">
        <f t="shared" ca="1" si="5"/>
        <v>○</v>
      </c>
      <c r="T170" s="48"/>
      <c r="U170" s="48"/>
      <c r="V170" s="48"/>
      <c r="W170" s="4"/>
      <c r="X170" s="48"/>
      <c r="Y170" s="48"/>
      <c r="Z170" s="48"/>
      <c r="AA170" s="48"/>
      <c r="AB170" s="48"/>
    </row>
    <row r="171" spans="1:28" x14ac:dyDescent="0.45">
      <c r="A171" s="12">
        <f t="shared" si="4"/>
        <v>0</v>
      </c>
      <c r="B171" s="3">
        <f t="shared" si="6"/>
        <v>1116</v>
      </c>
      <c r="C171" s="48"/>
      <c r="D171" s="48"/>
      <c r="E171" s="3"/>
      <c r="F171" s="4"/>
      <c r="G171" s="4"/>
      <c r="H171" s="4"/>
      <c r="I171" s="3"/>
      <c r="J171" s="3"/>
      <c r="K171" s="3"/>
      <c r="L171" s="3"/>
      <c r="M171" s="3"/>
      <c r="N171" s="3"/>
      <c r="O171" s="3"/>
      <c r="P171" s="3"/>
      <c r="Q171" s="3"/>
      <c r="R171" s="3"/>
      <c r="S171" s="4" t="str">
        <f t="shared" ca="1" si="5"/>
        <v>○</v>
      </c>
      <c r="T171" s="48"/>
      <c r="U171" s="48"/>
      <c r="V171" s="48"/>
      <c r="W171" s="4"/>
      <c r="X171" s="48"/>
      <c r="Y171" s="48"/>
      <c r="Z171" s="48"/>
      <c r="AA171" s="48"/>
      <c r="AB171" s="48"/>
    </row>
    <row r="172" spans="1:28" x14ac:dyDescent="0.45">
      <c r="A172" s="12">
        <f t="shared" si="4"/>
        <v>0</v>
      </c>
      <c r="B172" s="3">
        <f t="shared" si="6"/>
        <v>1117</v>
      </c>
      <c r="C172" s="48"/>
      <c r="D172" s="48"/>
      <c r="E172" s="3"/>
      <c r="F172" s="4"/>
      <c r="G172" s="4"/>
      <c r="H172" s="4"/>
      <c r="I172" s="3"/>
      <c r="J172" s="3"/>
      <c r="K172" s="3"/>
      <c r="L172" s="3"/>
      <c r="M172" s="3"/>
      <c r="N172" s="3"/>
      <c r="O172" s="3"/>
      <c r="P172" s="3"/>
      <c r="Q172" s="3"/>
      <c r="R172" s="3"/>
      <c r="S172" s="4" t="str">
        <f t="shared" ca="1" si="5"/>
        <v>○</v>
      </c>
      <c r="T172" s="48"/>
      <c r="U172" s="48"/>
      <c r="V172" s="48"/>
      <c r="W172" s="4"/>
      <c r="X172" s="48"/>
      <c r="Y172" s="48"/>
      <c r="Z172" s="48"/>
      <c r="AA172" s="48"/>
      <c r="AB172" s="48"/>
    </row>
    <row r="173" spans="1:28" x14ac:dyDescent="0.45">
      <c r="A173" s="12">
        <f t="shared" si="4"/>
        <v>0</v>
      </c>
      <c r="B173" s="3">
        <f t="shared" si="6"/>
        <v>1118</v>
      </c>
      <c r="C173" s="48"/>
      <c r="D173" s="48"/>
      <c r="E173" s="3"/>
      <c r="F173" s="4"/>
      <c r="G173" s="4"/>
      <c r="H173" s="4"/>
      <c r="I173" s="3"/>
      <c r="J173" s="3"/>
      <c r="K173" s="3"/>
      <c r="L173" s="3"/>
      <c r="M173" s="3"/>
      <c r="N173" s="3"/>
      <c r="O173" s="3"/>
      <c r="P173" s="3"/>
      <c r="Q173" s="3"/>
      <c r="R173" s="3"/>
      <c r="S173" s="4" t="str">
        <f t="shared" ca="1" si="5"/>
        <v>○</v>
      </c>
      <c r="T173" s="48"/>
      <c r="U173" s="48"/>
      <c r="V173" s="48"/>
      <c r="W173" s="4"/>
      <c r="X173" s="48"/>
      <c r="Y173" s="48"/>
      <c r="Z173" s="48"/>
      <c r="AA173" s="48"/>
      <c r="AB173" s="48"/>
    </row>
    <row r="174" spans="1:28" x14ac:dyDescent="0.45">
      <c r="A174" s="12">
        <f t="shared" si="4"/>
        <v>0</v>
      </c>
      <c r="B174" s="3">
        <f t="shared" si="6"/>
        <v>1119</v>
      </c>
      <c r="C174" s="48"/>
      <c r="D174" s="48"/>
      <c r="E174" s="3"/>
      <c r="F174" s="4"/>
      <c r="G174" s="4"/>
      <c r="H174" s="4"/>
      <c r="I174" s="3"/>
      <c r="J174" s="3"/>
      <c r="K174" s="3"/>
      <c r="L174" s="3"/>
      <c r="M174" s="3"/>
      <c r="N174" s="3"/>
      <c r="O174" s="3"/>
      <c r="P174" s="3"/>
      <c r="Q174" s="3"/>
      <c r="R174" s="3"/>
      <c r="S174" s="4" t="str">
        <f t="shared" ca="1" si="5"/>
        <v>○</v>
      </c>
      <c r="T174" s="48"/>
      <c r="U174" s="48"/>
      <c r="V174" s="48"/>
      <c r="W174" s="4"/>
      <c r="X174" s="48"/>
      <c r="Y174" s="48"/>
      <c r="Z174" s="48"/>
      <c r="AA174" s="48"/>
      <c r="AB174" s="48"/>
    </row>
    <row r="175" spans="1:28" x14ac:dyDescent="0.45">
      <c r="A175" s="12">
        <f t="shared" si="4"/>
        <v>0</v>
      </c>
      <c r="B175" s="3">
        <f t="shared" si="6"/>
        <v>1120</v>
      </c>
      <c r="C175" s="48"/>
      <c r="D175" s="48"/>
      <c r="E175" s="3"/>
      <c r="F175" s="4"/>
      <c r="G175" s="4"/>
      <c r="H175" s="4"/>
      <c r="I175" s="3"/>
      <c r="J175" s="3"/>
      <c r="K175" s="3"/>
      <c r="L175" s="3"/>
      <c r="M175" s="3"/>
      <c r="N175" s="3"/>
      <c r="O175" s="3"/>
      <c r="P175" s="3"/>
      <c r="Q175" s="3"/>
      <c r="R175" s="3"/>
      <c r="S175" s="4" t="str">
        <f t="shared" ca="1" si="5"/>
        <v>○</v>
      </c>
      <c r="T175" s="48"/>
      <c r="U175" s="48"/>
      <c r="V175" s="48"/>
      <c r="W175" s="4"/>
      <c r="X175" s="48"/>
      <c r="Y175" s="48"/>
      <c r="Z175" s="48"/>
      <c r="AA175" s="48"/>
      <c r="AB175" s="48"/>
    </row>
    <row r="176" spans="1:28" x14ac:dyDescent="0.45">
      <c r="A176" s="12">
        <f t="shared" si="4"/>
        <v>0</v>
      </c>
      <c r="B176" s="3">
        <f t="shared" si="6"/>
        <v>1121</v>
      </c>
      <c r="C176" s="48"/>
      <c r="D176" s="48"/>
      <c r="E176" s="3"/>
      <c r="F176" s="4"/>
      <c r="G176" s="4"/>
      <c r="H176" s="4"/>
      <c r="I176" s="3"/>
      <c r="J176" s="3"/>
      <c r="K176" s="3"/>
      <c r="L176" s="3"/>
      <c r="M176" s="3"/>
      <c r="N176" s="3"/>
      <c r="O176" s="3"/>
      <c r="P176" s="3"/>
      <c r="Q176" s="3"/>
      <c r="R176" s="3"/>
      <c r="S176" s="4" t="str">
        <f t="shared" ca="1" si="5"/>
        <v>○</v>
      </c>
      <c r="T176" s="48"/>
      <c r="U176" s="48"/>
      <c r="V176" s="48"/>
      <c r="W176" s="4"/>
      <c r="X176" s="48"/>
      <c r="Y176" s="48"/>
      <c r="Z176" s="48"/>
      <c r="AA176" s="48"/>
      <c r="AB176" s="48"/>
    </row>
    <row r="177" spans="1:28" x14ac:dyDescent="0.45">
      <c r="A177" s="12">
        <f t="shared" si="4"/>
        <v>0</v>
      </c>
      <c r="B177" s="3">
        <f t="shared" si="6"/>
        <v>1122</v>
      </c>
      <c r="C177" s="48"/>
      <c r="D177" s="48"/>
      <c r="E177" s="3"/>
      <c r="F177" s="4"/>
      <c r="G177" s="4"/>
      <c r="H177" s="4"/>
      <c r="I177" s="3"/>
      <c r="J177" s="3"/>
      <c r="K177" s="3"/>
      <c r="L177" s="3"/>
      <c r="M177" s="3"/>
      <c r="N177" s="3"/>
      <c r="O177" s="3"/>
      <c r="P177" s="3"/>
      <c r="Q177" s="3"/>
      <c r="R177" s="3"/>
      <c r="S177" s="4" t="str">
        <f t="shared" ca="1" si="5"/>
        <v>○</v>
      </c>
      <c r="T177" s="48"/>
      <c r="U177" s="48"/>
      <c r="V177" s="48"/>
      <c r="W177" s="4"/>
      <c r="X177" s="48"/>
      <c r="Y177" s="48"/>
      <c r="Z177" s="48"/>
      <c r="AA177" s="48"/>
      <c r="AB177" s="48"/>
    </row>
  </sheetData>
  <mergeCells count="432">
    <mergeCell ref="A2:B2"/>
    <mergeCell ref="A3:B3"/>
    <mergeCell ref="A5:B6"/>
    <mergeCell ref="A7:B8"/>
    <mergeCell ref="T58:V58"/>
    <mergeCell ref="T59:V59"/>
    <mergeCell ref="T60:V60"/>
    <mergeCell ref="T61:V61"/>
    <mergeCell ref="T62:V62"/>
    <mergeCell ref="C54:D54"/>
    <mergeCell ref="T54:V54"/>
    <mergeCell ref="T55:V55"/>
    <mergeCell ref="T56:V56"/>
    <mergeCell ref="L20:M20"/>
    <mergeCell ref="L21:M21"/>
    <mergeCell ref="H51:H53"/>
    <mergeCell ref="T69:V69"/>
    <mergeCell ref="T70:V70"/>
    <mergeCell ref="T71:V71"/>
    <mergeCell ref="T72:V72"/>
    <mergeCell ref="T73:V73"/>
    <mergeCell ref="T74:V74"/>
    <mergeCell ref="T63:V63"/>
    <mergeCell ref="T64:V64"/>
    <mergeCell ref="T65:V65"/>
    <mergeCell ref="T66:V66"/>
    <mergeCell ref="T67:V67"/>
    <mergeCell ref="T68:V68"/>
    <mergeCell ref="T81:V81"/>
    <mergeCell ref="T82:V82"/>
    <mergeCell ref="T83:V83"/>
    <mergeCell ref="T84:V84"/>
    <mergeCell ref="T85:V85"/>
    <mergeCell ref="T86:V86"/>
    <mergeCell ref="T75:V75"/>
    <mergeCell ref="T76:V76"/>
    <mergeCell ref="T77:V77"/>
    <mergeCell ref="T78:V78"/>
    <mergeCell ref="T79:V79"/>
    <mergeCell ref="T80:V80"/>
    <mergeCell ref="T93:V93"/>
    <mergeCell ref="T94:V94"/>
    <mergeCell ref="T95:V95"/>
    <mergeCell ref="T96:V96"/>
    <mergeCell ref="T97:V97"/>
    <mergeCell ref="T98:V98"/>
    <mergeCell ref="T87:V87"/>
    <mergeCell ref="T88:V88"/>
    <mergeCell ref="T89:V89"/>
    <mergeCell ref="T90:V90"/>
    <mergeCell ref="T91:V91"/>
    <mergeCell ref="T92:V92"/>
    <mergeCell ref="T105:V105"/>
    <mergeCell ref="T106:V106"/>
    <mergeCell ref="T107:V107"/>
    <mergeCell ref="T108:V108"/>
    <mergeCell ref="T109:V109"/>
    <mergeCell ref="T110:V110"/>
    <mergeCell ref="T99:V99"/>
    <mergeCell ref="T100:V100"/>
    <mergeCell ref="T101:V101"/>
    <mergeCell ref="T102:V102"/>
    <mergeCell ref="T103:V103"/>
    <mergeCell ref="T104:V104"/>
    <mergeCell ref="T117:V117"/>
    <mergeCell ref="T118:V118"/>
    <mergeCell ref="T119:V119"/>
    <mergeCell ref="T120:V120"/>
    <mergeCell ref="T121:V121"/>
    <mergeCell ref="T122:V122"/>
    <mergeCell ref="T111:V111"/>
    <mergeCell ref="T112:V112"/>
    <mergeCell ref="T113:V113"/>
    <mergeCell ref="T114:V114"/>
    <mergeCell ref="T115:V115"/>
    <mergeCell ref="T116:V116"/>
    <mergeCell ref="T129:V129"/>
    <mergeCell ref="T130:V130"/>
    <mergeCell ref="T131:V131"/>
    <mergeCell ref="T132:V132"/>
    <mergeCell ref="T133:V133"/>
    <mergeCell ref="T134:V134"/>
    <mergeCell ref="T123:V123"/>
    <mergeCell ref="T124:V124"/>
    <mergeCell ref="T125:V125"/>
    <mergeCell ref="T126:V126"/>
    <mergeCell ref="T127:V127"/>
    <mergeCell ref="T128:V128"/>
    <mergeCell ref="T141:V141"/>
    <mergeCell ref="T142:V142"/>
    <mergeCell ref="T143:V143"/>
    <mergeCell ref="T144:V144"/>
    <mergeCell ref="T145:V145"/>
    <mergeCell ref="T146:V146"/>
    <mergeCell ref="T135:V135"/>
    <mergeCell ref="T136:V136"/>
    <mergeCell ref="T137:V137"/>
    <mergeCell ref="T138:V138"/>
    <mergeCell ref="T139:V139"/>
    <mergeCell ref="T140:V140"/>
    <mergeCell ref="T153:V153"/>
    <mergeCell ref="T154:V154"/>
    <mergeCell ref="T155:V155"/>
    <mergeCell ref="T156:V156"/>
    <mergeCell ref="T157:V157"/>
    <mergeCell ref="T158:V158"/>
    <mergeCell ref="T147:V147"/>
    <mergeCell ref="T148:V148"/>
    <mergeCell ref="T149:V149"/>
    <mergeCell ref="T150:V150"/>
    <mergeCell ref="T151:V151"/>
    <mergeCell ref="T152:V152"/>
    <mergeCell ref="T167:V167"/>
    <mergeCell ref="T168:V168"/>
    <mergeCell ref="T169:V169"/>
    <mergeCell ref="T170:V170"/>
    <mergeCell ref="T159:V159"/>
    <mergeCell ref="T160:V160"/>
    <mergeCell ref="T161:V161"/>
    <mergeCell ref="T162:V162"/>
    <mergeCell ref="T163:V163"/>
    <mergeCell ref="T164:V164"/>
    <mergeCell ref="C64:D64"/>
    <mergeCell ref="C65:D65"/>
    <mergeCell ref="C66:D66"/>
    <mergeCell ref="C67:D67"/>
    <mergeCell ref="C68:D68"/>
    <mergeCell ref="C69:D69"/>
    <mergeCell ref="T177:V177"/>
    <mergeCell ref="C55:D55"/>
    <mergeCell ref="C56:D56"/>
    <mergeCell ref="C57:D57"/>
    <mergeCell ref="C58:D58"/>
    <mergeCell ref="C59:D59"/>
    <mergeCell ref="C60:D60"/>
    <mergeCell ref="C61:D61"/>
    <mergeCell ref="C62:D62"/>
    <mergeCell ref="C63:D63"/>
    <mergeCell ref="T171:V171"/>
    <mergeCell ref="T172:V172"/>
    <mergeCell ref="T173:V173"/>
    <mergeCell ref="T174:V174"/>
    <mergeCell ref="T175:V175"/>
    <mergeCell ref="T176:V176"/>
    <mergeCell ref="T165:V165"/>
    <mergeCell ref="T166:V166"/>
    <mergeCell ref="C76:D76"/>
    <mergeCell ref="C77:D77"/>
    <mergeCell ref="C78:D78"/>
    <mergeCell ref="C79:D79"/>
    <mergeCell ref="C80:D80"/>
    <mergeCell ref="C81:D81"/>
    <mergeCell ref="C70:D70"/>
    <mergeCell ref="C71:D71"/>
    <mergeCell ref="C72:D72"/>
    <mergeCell ref="C73:D73"/>
    <mergeCell ref="C74:D74"/>
    <mergeCell ref="C75:D75"/>
    <mergeCell ref="C88:D88"/>
    <mergeCell ref="C89:D89"/>
    <mergeCell ref="C90:D90"/>
    <mergeCell ref="C91:D91"/>
    <mergeCell ref="C92:D92"/>
    <mergeCell ref="C93:D93"/>
    <mergeCell ref="C82:D82"/>
    <mergeCell ref="C83:D83"/>
    <mergeCell ref="C84:D84"/>
    <mergeCell ref="C85:D85"/>
    <mergeCell ref="C86:D86"/>
    <mergeCell ref="C87:D87"/>
    <mergeCell ref="C100:D100"/>
    <mergeCell ref="C101:D101"/>
    <mergeCell ref="C102:D102"/>
    <mergeCell ref="C103:D103"/>
    <mergeCell ref="C104:D104"/>
    <mergeCell ref="C105:D105"/>
    <mergeCell ref="C94:D94"/>
    <mergeCell ref="C95:D95"/>
    <mergeCell ref="C96:D96"/>
    <mergeCell ref="C97:D97"/>
    <mergeCell ref="C98:D98"/>
    <mergeCell ref="C99:D99"/>
    <mergeCell ref="C112:D112"/>
    <mergeCell ref="C113:D113"/>
    <mergeCell ref="C114:D114"/>
    <mergeCell ref="C115:D115"/>
    <mergeCell ref="C116:D116"/>
    <mergeCell ref="C117:D117"/>
    <mergeCell ref="C106:D106"/>
    <mergeCell ref="C107:D107"/>
    <mergeCell ref="C108:D108"/>
    <mergeCell ref="C109:D109"/>
    <mergeCell ref="C110:D110"/>
    <mergeCell ref="C111:D111"/>
    <mergeCell ref="C124:D124"/>
    <mergeCell ref="C125:D125"/>
    <mergeCell ref="C126:D126"/>
    <mergeCell ref="C127:D127"/>
    <mergeCell ref="C128:D128"/>
    <mergeCell ref="C129:D129"/>
    <mergeCell ref="C118:D118"/>
    <mergeCell ref="C119:D119"/>
    <mergeCell ref="C120:D120"/>
    <mergeCell ref="C121:D121"/>
    <mergeCell ref="C122:D122"/>
    <mergeCell ref="C123:D123"/>
    <mergeCell ref="C136:D136"/>
    <mergeCell ref="C137:D137"/>
    <mergeCell ref="C138:D138"/>
    <mergeCell ref="C139:D139"/>
    <mergeCell ref="C140:D140"/>
    <mergeCell ref="C141:D141"/>
    <mergeCell ref="C130:D130"/>
    <mergeCell ref="C131:D131"/>
    <mergeCell ref="C132:D132"/>
    <mergeCell ref="C133:D133"/>
    <mergeCell ref="C134:D134"/>
    <mergeCell ref="C135:D135"/>
    <mergeCell ref="C148:D148"/>
    <mergeCell ref="C149:D149"/>
    <mergeCell ref="C150:D150"/>
    <mergeCell ref="C151:D151"/>
    <mergeCell ref="C152:D152"/>
    <mergeCell ref="C153:D153"/>
    <mergeCell ref="C142:D142"/>
    <mergeCell ref="C143:D143"/>
    <mergeCell ref="C144:D144"/>
    <mergeCell ref="C145:D145"/>
    <mergeCell ref="C146:D146"/>
    <mergeCell ref="C147:D147"/>
    <mergeCell ref="C160:D160"/>
    <mergeCell ref="C161:D161"/>
    <mergeCell ref="C162:D162"/>
    <mergeCell ref="C163:D163"/>
    <mergeCell ref="C164:D164"/>
    <mergeCell ref="C165:D165"/>
    <mergeCell ref="C154:D154"/>
    <mergeCell ref="C155:D155"/>
    <mergeCell ref="C156:D156"/>
    <mergeCell ref="C157:D157"/>
    <mergeCell ref="C158:D158"/>
    <mergeCell ref="C159:D159"/>
    <mergeCell ref="C172:D172"/>
    <mergeCell ref="C173:D173"/>
    <mergeCell ref="C174:D174"/>
    <mergeCell ref="C175:D175"/>
    <mergeCell ref="C176:D176"/>
    <mergeCell ref="C177:D177"/>
    <mergeCell ref="C166:D166"/>
    <mergeCell ref="C167:D167"/>
    <mergeCell ref="C168:D168"/>
    <mergeCell ref="C169:D169"/>
    <mergeCell ref="C170:D170"/>
    <mergeCell ref="C171:D171"/>
    <mergeCell ref="A1:G1"/>
    <mergeCell ref="I4:I5"/>
    <mergeCell ref="I6:I7"/>
    <mergeCell ref="I8:I9"/>
    <mergeCell ref="P4:Q5"/>
    <mergeCell ref="P34:Q35"/>
    <mergeCell ref="P36:Q37"/>
    <mergeCell ref="P26:Q27"/>
    <mergeCell ref="P32:Q33"/>
    <mergeCell ref="O16:O21"/>
    <mergeCell ref="P10:Q11"/>
    <mergeCell ref="P12:Q13"/>
    <mergeCell ref="I2:N2"/>
    <mergeCell ref="P6:Q7"/>
    <mergeCell ref="P8:Q9"/>
    <mergeCell ref="I1:V1"/>
    <mergeCell ref="A22:B23"/>
    <mergeCell ref="A9:B10"/>
    <mergeCell ref="A11:B12"/>
    <mergeCell ref="A13:B14"/>
    <mergeCell ref="A15:B16"/>
    <mergeCell ref="A17:B18"/>
    <mergeCell ref="A19:B21"/>
    <mergeCell ref="A4:B4"/>
    <mergeCell ref="X54:AB54"/>
    <mergeCell ref="X55:AB55"/>
    <mergeCell ref="X56:AB56"/>
    <mergeCell ref="X57:AB57"/>
    <mergeCell ref="O28:O33"/>
    <mergeCell ref="O22:O27"/>
    <mergeCell ref="O10:O15"/>
    <mergeCell ref="O4:O9"/>
    <mergeCell ref="P28:Q29"/>
    <mergeCell ref="P30:Q31"/>
    <mergeCell ref="P38:Q39"/>
    <mergeCell ref="P40:Q41"/>
    <mergeCell ref="P42:Q43"/>
    <mergeCell ref="P44:Q45"/>
    <mergeCell ref="O40:O45"/>
    <mergeCell ref="O34:O39"/>
    <mergeCell ref="P14:Q15"/>
    <mergeCell ref="P16:Q17"/>
    <mergeCell ref="P18:Q19"/>
    <mergeCell ref="P20:Q21"/>
    <mergeCell ref="P22:Q23"/>
    <mergeCell ref="P24:Q25"/>
    <mergeCell ref="T57:V57"/>
    <mergeCell ref="X15:Z15"/>
    <mergeCell ref="X64:AB64"/>
    <mergeCell ref="X65:AB65"/>
    <mergeCell ref="X66:AB66"/>
    <mergeCell ref="X67:AB67"/>
    <mergeCell ref="X68:AB68"/>
    <mergeCell ref="X69:AB69"/>
    <mergeCell ref="X58:AB58"/>
    <mergeCell ref="X59:AB59"/>
    <mergeCell ref="X60:AB60"/>
    <mergeCell ref="X61:AB61"/>
    <mergeCell ref="X62:AB62"/>
    <mergeCell ref="X63:AB63"/>
    <mergeCell ref="X76:AB76"/>
    <mergeCell ref="X77:AB77"/>
    <mergeCell ref="X78:AB78"/>
    <mergeCell ref="X79:AB79"/>
    <mergeCell ref="X80:AB80"/>
    <mergeCell ref="X81:AB81"/>
    <mergeCell ref="X70:AB70"/>
    <mergeCell ref="X71:AB71"/>
    <mergeCell ref="X72:AB72"/>
    <mergeCell ref="X73:AB73"/>
    <mergeCell ref="X74:AB74"/>
    <mergeCell ref="X75:AB75"/>
    <mergeCell ref="X88:AB88"/>
    <mergeCell ref="X89:AB89"/>
    <mergeCell ref="X90:AB90"/>
    <mergeCell ref="X91:AB91"/>
    <mergeCell ref="X92:AB92"/>
    <mergeCell ref="X93:AB93"/>
    <mergeCell ref="X82:AB82"/>
    <mergeCell ref="X83:AB83"/>
    <mergeCell ref="X84:AB84"/>
    <mergeCell ref="X85:AB85"/>
    <mergeCell ref="X86:AB86"/>
    <mergeCell ref="X87:AB87"/>
    <mergeCell ref="X100:AB100"/>
    <mergeCell ref="X101:AB101"/>
    <mergeCell ref="X102:AB102"/>
    <mergeCell ref="X103:AB103"/>
    <mergeCell ref="X104:AB104"/>
    <mergeCell ref="X105:AB105"/>
    <mergeCell ref="X94:AB94"/>
    <mergeCell ref="X95:AB95"/>
    <mergeCell ref="X96:AB96"/>
    <mergeCell ref="X97:AB97"/>
    <mergeCell ref="X98:AB98"/>
    <mergeCell ref="X99:AB99"/>
    <mergeCell ref="X112:AB112"/>
    <mergeCell ref="X113:AB113"/>
    <mergeCell ref="X114:AB114"/>
    <mergeCell ref="X115:AB115"/>
    <mergeCell ref="X116:AB116"/>
    <mergeCell ref="X117:AB117"/>
    <mergeCell ref="X106:AB106"/>
    <mergeCell ref="X107:AB107"/>
    <mergeCell ref="X108:AB108"/>
    <mergeCell ref="X109:AB109"/>
    <mergeCell ref="X110:AB110"/>
    <mergeCell ref="X111:AB111"/>
    <mergeCell ref="X124:AB124"/>
    <mergeCell ref="X125:AB125"/>
    <mergeCell ref="X126:AB126"/>
    <mergeCell ref="X127:AB127"/>
    <mergeCell ref="X128:AB128"/>
    <mergeCell ref="X129:AB129"/>
    <mergeCell ref="X118:AB118"/>
    <mergeCell ref="X119:AB119"/>
    <mergeCell ref="X120:AB120"/>
    <mergeCell ref="X121:AB121"/>
    <mergeCell ref="X122:AB122"/>
    <mergeCell ref="X123:AB123"/>
    <mergeCell ref="X136:AB136"/>
    <mergeCell ref="X137:AB137"/>
    <mergeCell ref="X138:AB138"/>
    <mergeCell ref="X139:AB139"/>
    <mergeCell ref="X140:AB140"/>
    <mergeCell ref="X141:AB141"/>
    <mergeCell ref="X130:AB130"/>
    <mergeCell ref="X131:AB131"/>
    <mergeCell ref="X132:AB132"/>
    <mergeCell ref="X133:AB133"/>
    <mergeCell ref="X134:AB134"/>
    <mergeCell ref="X135:AB135"/>
    <mergeCell ref="X148:AB148"/>
    <mergeCell ref="X149:AB149"/>
    <mergeCell ref="X150:AB150"/>
    <mergeCell ref="X151:AB151"/>
    <mergeCell ref="X152:AB152"/>
    <mergeCell ref="X153:AB153"/>
    <mergeCell ref="X142:AB142"/>
    <mergeCell ref="X143:AB143"/>
    <mergeCell ref="X144:AB144"/>
    <mergeCell ref="X145:AB145"/>
    <mergeCell ref="X146:AB146"/>
    <mergeCell ref="X147:AB147"/>
    <mergeCell ref="X160:AB160"/>
    <mergeCell ref="X161:AB161"/>
    <mergeCell ref="X162:AB162"/>
    <mergeCell ref="X163:AB163"/>
    <mergeCell ref="X164:AB164"/>
    <mergeCell ref="X165:AB165"/>
    <mergeCell ref="X154:AB154"/>
    <mergeCell ref="X155:AB155"/>
    <mergeCell ref="X156:AB156"/>
    <mergeCell ref="X157:AB157"/>
    <mergeCell ref="X158:AB158"/>
    <mergeCell ref="X159:AB159"/>
    <mergeCell ref="X172:AB172"/>
    <mergeCell ref="X173:AB173"/>
    <mergeCell ref="X174:AB174"/>
    <mergeCell ref="X175:AB175"/>
    <mergeCell ref="X176:AB176"/>
    <mergeCell ref="X177:AB177"/>
    <mergeCell ref="X166:AB166"/>
    <mergeCell ref="X167:AB167"/>
    <mergeCell ref="X168:AB168"/>
    <mergeCell ref="X169:AB169"/>
    <mergeCell ref="X170:AB170"/>
    <mergeCell ref="X171:AB171"/>
    <mergeCell ref="L14:M14"/>
    <mergeCell ref="I12:M12"/>
    <mergeCell ref="L15:M15"/>
    <mergeCell ref="L16:M16"/>
    <mergeCell ref="L17:M17"/>
    <mergeCell ref="L18:M18"/>
    <mergeCell ref="L19:M19"/>
    <mergeCell ref="O2:V2"/>
    <mergeCell ref="O3:Q3"/>
    <mergeCell ref="X1:Z1"/>
  </mergeCells>
  <phoneticPr fontId="1"/>
  <conditionalFormatting sqref="D4">
    <cfRule type="cellIs" dxfId="209" priority="112" operator="lessThan">
      <formula>0.69</formula>
    </cfRule>
    <cfRule type="cellIs" dxfId="208" priority="113" operator="between">
      <formula>0.7</formula>
      <formula>0.84</formula>
    </cfRule>
    <cfRule type="cellIs" dxfId="207" priority="117" operator="greaterThan">
      <formula>0.85</formula>
    </cfRule>
  </conditionalFormatting>
  <conditionalFormatting sqref="D6">
    <cfRule type="cellIs" dxfId="206" priority="109" operator="lessThan">
      <formula>0.69</formula>
    </cfRule>
    <cfRule type="cellIs" dxfId="205" priority="110" operator="between">
      <formula>0.7</formula>
      <formula>0.84</formula>
    </cfRule>
    <cfRule type="cellIs" dxfId="204" priority="111" operator="greaterThan">
      <formula>0.85</formula>
    </cfRule>
  </conditionalFormatting>
  <conditionalFormatting sqref="D8">
    <cfRule type="cellIs" dxfId="203" priority="106" operator="lessThan">
      <formula>0.69</formula>
    </cfRule>
    <cfRule type="cellIs" dxfId="202" priority="107" operator="between">
      <formula>0.7</formula>
      <formula>0.84</formula>
    </cfRule>
    <cfRule type="cellIs" dxfId="201" priority="108" operator="greaterThan">
      <formula>0.85</formula>
    </cfRule>
  </conditionalFormatting>
  <conditionalFormatting sqref="D10">
    <cfRule type="cellIs" dxfId="200" priority="103" operator="lessThan">
      <formula>0.69</formula>
    </cfRule>
    <cfRule type="cellIs" dxfId="199" priority="104" operator="between">
      <formula>0.7</formula>
      <formula>0.84</formula>
    </cfRule>
    <cfRule type="cellIs" dxfId="198" priority="105" operator="greaterThan">
      <formula>0.85</formula>
    </cfRule>
  </conditionalFormatting>
  <conditionalFormatting sqref="D12">
    <cfRule type="cellIs" dxfId="197" priority="100" operator="lessThan">
      <formula>0.69</formula>
    </cfRule>
    <cfRule type="cellIs" dxfId="196" priority="101" operator="between">
      <formula>0.7</formula>
      <formula>0.84</formula>
    </cfRule>
    <cfRule type="cellIs" dxfId="195" priority="102" operator="greaterThan">
      <formula>0.85</formula>
    </cfRule>
  </conditionalFormatting>
  <conditionalFormatting sqref="D14">
    <cfRule type="cellIs" dxfId="194" priority="97" operator="lessThan">
      <formula>0.69</formula>
    </cfRule>
    <cfRule type="cellIs" dxfId="193" priority="98" operator="between">
      <formula>0.7</formula>
      <formula>0.84</formula>
    </cfRule>
    <cfRule type="cellIs" dxfId="192" priority="99" operator="greaterThan">
      <formula>0.85</formula>
    </cfRule>
  </conditionalFormatting>
  <conditionalFormatting sqref="D16">
    <cfRule type="cellIs" dxfId="191" priority="94" operator="lessThan">
      <formula>0.69</formula>
    </cfRule>
    <cfRule type="cellIs" dxfId="190" priority="95" operator="between">
      <formula>0.7</formula>
      <formula>0.84</formula>
    </cfRule>
    <cfRule type="cellIs" dxfId="189" priority="96" operator="greaterThan">
      <formula>0.85</formula>
    </cfRule>
  </conditionalFormatting>
  <conditionalFormatting sqref="D18">
    <cfRule type="cellIs" dxfId="188" priority="91" operator="lessThan">
      <formula>0.69</formula>
    </cfRule>
    <cfRule type="cellIs" dxfId="187" priority="92" operator="between">
      <formula>0.7</formula>
      <formula>0.84</formula>
    </cfRule>
    <cfRule type="cellIs" dxfId="186" priority="93" operator="greaterThan">
      <formula>0.85</formula>
    </cfRule>
  </conditionalFormatting>
  <conditionalFormatting sqref="E4">
    <cfRule type="cellIs" dxfId="185" priority="89" operator="lessThan">
      <formula>0.64</formula>
    </cfRule>
    <cfRule type="cellIs" dxfId="184" priority="90" operator="between">
      <formula>0.65</formula>
      <formula>0.74</formula>
    </cfRule>
    <cfRule type="cellIs" dxfId="183" priority="116" operator="greaterThan">
      <formula>0.75</formula>
    </cfRule>
  </conditionalFormatting>
  <conditionalFormatting sqref="E6">
    <cfRule type="cellIs" dxfId="182" priority="86" operator="lessThan">
      <formula>0.64</formula>
    </cfRule>
    <cfRule type="cellIs" dxfId="181" priority="87" operator="between">
      <formula>0.65</formula>
      <formula>0.74</formula>
    </cfRule>
    <cfRule type="cellIs" dxfId="180" priority="88" operator="greaterThan">
      <formula>0.75</formula>
    </cfRule>
  </conditionalFormatting>
  <conditionalFormatting sqref="E8">
    <cfRule type="cellIs" dxfId="179" priority="83" operator="lessThan">
      <formula>0.64</formula>
    </cfRule>
    <cfRule type="cellIs" dxfId="178" priority="84" operator="between">
      <formula>0.65</formula>
      <formula>0.74</formula>
    </cfRule>
    <cfRule type="cellIs" dxfId="177" priority="85" operator="greaterThan">
      <formula>0.75</formula>
    </cfRule>
  </conditionalFormatting>
  <conditionalFormatting sqref="E10">
    <cfRule type="cellIs" dxfId="176" priority="80" operator="lessThan">
      <formula>0.64</formula>
    </cfRule>
    <cfRule type="cellIs" dxfId="175" priority="81" operator="between">
      <formula>0.65</formula>
      <formula>0.74</formula>
    </cfRule>
    <cfRule type="cellIs" dxfId="174" priority="82" operator="greaterThan">
      <formula>0.75</formula>
    </cfRule>
  </conditionalFormatting>
  <conditionalFormatting sqref="E12">
    <cfRule type="cellIs" dxfId="173" priority="77" operator="lessThan">
      <formula>0.64</formula>
    </cfRule>
    <cfRule type="cellIs" dxfId="172" priority="78" operator="between">
      <formula>0.65</formula>
      <formula>0.74</formula>
    </cfRule>
    <cfRule type="cellIs" dxfId="171" priority="79" operator="greaterThan">
      <formula>0.75</formula>
    </cfRule>
  </conditionalFormatting>
  <conditionalFormatting sqref="E14">
    <cfRule type="cellIs" dxfId="170" priority="74" operator="lessThan">
      <formula>0.64</formula>
    </cfRule>
    <cfRule type="cellIs" dxfId="169" priority="75" operator="between">
      <formula>0.65</formula>
      <formula>0.74</formula>
    </cfRule>
    <cfRule type="cellIs" dxfId="168" priority="76" operator="greaterThan">
      <formula>0.75</formula>
    </cfRule>
  </conditionalFormatting>
  <conditionalFormatting sqref="E16">
    <cfRule type="cellIs" dxfId="167" priority="71" operator="lessThan">
      <formula>0.64</formula>
    </cfRule>
    <cfRule type="cellIs" dxfId="166" priority="72" operator="between">
      <formula>0.65</formula>
      <formula>0.74</formula>
    </cfRule>
    <cfRule type="cellIs" dxfId="165" priority="73" operator="greaterThan">
      <formula>0.75</formula>
    </cfRule>
  </conditionalFormatting>
  <conditionalFormatting sqref="E18">
    <cfRule type="cellIs" dxfId="164" priority="68" operator="lessThan">
      <formula>0.64</formula>
    </cfRule>
    <cfRule type="cellIs" dxfId="163" priority="69" operator="between">
      <formula>0.65</formula>
      <formula>0.74</formula>
    </cfRule>
    <cfRule type="cellIs" dxfId="162" priority="70" operator="greaterThan">
      <formula>0.75</formula>
    </cfRule>
  </conditionalFormatting>
  <conditionalFormatting sqref="F4">
    <cfRule type="cellIs" dxfId="161" priority="65" operator="lessThan">
      <formula>0.54</formula>
    </cfRule>
    <cfRule type="cellIs" dxfId="160" priority="66" operator="between">
      <formula>0.55</formula>
      <formula>0.64</formula>
    </cfRule>
    <cfRule type="cellIs" dxfId="159" priority="67" operator="greaterThan">
      <formula>0.65</formula>
    </cfRule>
  </conditionalFormatting>
  <conditionalFormatting sqref="F6">
    <cfRule type="cellIs" dxfId="158" priority="34" operator="lessThan">
      <formula>0.54</formula>
    </cfRule>
    <cfRule type="cellIs" dxfId="157" priority="35" operator="between">
      <formula>0.55</formula>
      <formula>0.64</formula>
    </cfRule>
    <cfRule type="cellIs" dxfId="156" priority="36" operator="greaterThan">
      <formula>0.65</formula>
    </cfRule>
  </conditionalFormatting>
  <conditionalFormatting sqref="F8">
    <cfRule type="cellIs" dxfId="155" priority="30" operator="lessThan">
      <formula>0.54</formula>
    </cfRule>
    <cfRule type="cellIs" dxfId="154" priority="31" operator="between">
      <formula>0.55</formula>
      <formula>0.64</formula>
    </cfRule>
    <cfRule type="cellIs" dxfId="153" priority="32" operator="greaterThan">
      <formula>0.65</formula>
    </cfRule>
  </conditionalFormatting>
  <conditionalFormatting sqref="F10">
    <cfRule type="cellIs" dxfId="152" priority="26" operator="lessThan">
      <formula>0.54</formula>
    </cfRule>
    <cfRule type="cellIs" dxfId="151" priority="27" operator="between">
      <formula>0.55</formula>
      <formula>0.64</formula>
    </cfRule>
    <cfRule type="cellIs" dxfId="150" priority="28" operator="greaterThan">
      <formula>0.65</formula>
    </cfRule>
  </conditionalFormatting>
  <conditionalFormatting sqref="F12">
    <cfRule type="cellIs" dxfId="149" priority="22" operator="lessThan">
      <formula>0.54</formula>
    </cfRule>
    <cfRule type="cellIs" dxfId="148" priority="23" operator="between">
      <formula>0.55</formula>
      <formula>0.64</formula>
    </cfRule>
    <cfRule type="cellIs" dxfId="147" priority="24" operator="greaterThan">
      <formula>0.65</formula>
    </cfRule>
  </conditionalFormatting>
  <conditionalFormatting sqref="F14">
    <cfRule type="cellIs" dxfId="146" priority="18" operator="lessThan">
      <formula>0.54</formula>
    </cfRule>
    <cfRule type="cellIs" dxfId="145" priority="19" operator="between">
      <formula>0.55</formula>
      <formula>0.64</formula>
    </cfRule>
    <cfRule type="cellIs" dxfId="144" priority="20" operator="greaterThan">
      <formula>0.65</formula>
    </cfRule>
  </conditionalFormatting>
  <conditionalFormatting sqref="F16">
    <cfRule type="cellIs" dxfId="143" priority="14" operator="lessThan">
      <formula>0.54</formula>
    </cfRule>
    <cfRule type="cellIs" dxfId="142" priority="15" operator="between">
      <formula>0.55</formula>
      <formula>0.64</formula>
    </cfRule>
    <cfRule type="cellIs" dxfId="141" priority="16" operator="greaterThan">
      <formula>0.65</formula>
    </cfRule>
  </conditionalFormatting>
  <conditionalFormatting sqref="F18">
    <cfRule type="cellIs" dxfId="140" priority="10" operator="lessThan">
      <formula>0.54</formula>
    </cfRule>
    <cfRule type="cellIs" dxfId="139" priority="11" operator="between">
      <formula>0.55</formula>
      <formula>0.64</formula>
    </cfRule>
    <cfRule type="cellIs" dxfId="138" priority="12" operator="greaterThan">
      <formula>0.65</formula>
    </cfRule>
  </conditionalFormatting>
  <conditionalFormatting sqref="G4">
    <cfRule type="cellIs" dxfId="137" priority="59" operator="lessThan">
      <formula>0.44</formula>
    </cfRule>
    <cfRule type="cellIs" dxfId="136" priority="60" operator="between">
      <formula>0.45</formula>
      <formula>0.54</formula>
    </cfRule>
    <cfRule type="cellIs" dxfId="135" priority="61" operator="greaterThan">
      <formula>0.55</formula>
    </cfRule>
  </conditionalFormatting>
  <conditionalFormatting sqref="G6">
    <cfRule type="cellIs" dxfId="134" priority="56" operator="lessThan">
      <formula>0.44</formula>
    </cfRule>
    <cfRule type="cellIs" dxfId="133" priority="57" operator="between">
      <formula>0.45</formula>
      <formula>0.54</formula>
    </cfRule>
    <cfRule type="cellIs" dxfId="132" priority="58" operator="greaterThan">
      <formula>0.55</formula>
    </cfRule>
  </conditionalFormatting>
  <conditionalFormatting sqref="G8">
    <cfRule type="cellIs" dxfId="131" priority="53" operator="lessThan">
      <formula>0.44</formula>
    </cfRule>
    <cfRule type="cellIs" dxfId="130" priority="54" operator="between">
      <formula>0.45</formula>
      <formula>0.54</formula>
    </cfRule>
    <cfRule type="cellIs" dxfId="129" priority="55" operator="greaterThan">
      <formula>0.55</formula>
    </cfRule>
  </conditionalFormatting>
  <conditionalFormatting sqref="G10">
    <cfRule type="cellIs" dxfId="128" priority="50" operator="lessThan">
      <formula>0.44</formula>
    </cfRule>
    <cfRule type="cellIs" dxfId="127" priority="51" operator="between">
      <formula>0.45</formula>
      <formula>0.54</formula>
    </cfRule>
    <cfRule type="cellIs" dxfId="126" priority="52" operator="greaterThan">
      <formula>0.55</formula>
    </cfRule>
  </conditionalFormatting>
  <conditionalFormatting sqref="G12">
    <cfRule type="cellIs" dxfId="125" priority="47" operator="lessThan">
      <formula>0.44</formula>
    </cfRule>
    <cfRule type="cellIs" dxfId="124" priority="48" operator="between">
      <formula>0.45</formula>
      <formula>0.54</formula>
    </cfRule>
    <cfRule type="cellIs" dxfId="123" priority="49" operator="greaterThan">
      <formula>0.55</formula>
    </cfRule>
  </conditionalFormatting>
  <conditionalFormatting sqref="G14">
    <cfRule type="cellIs" dxfId="122" priority="44" operator="lessThan">
      <formula>0.44</formula>
    </cfRule>
    <cfRule type="cellIs" dxfId="121" priority="45" operator="between">
      <formula>0.45</formula>
      <formula>0.54</formula>
    </cfRule>
    <cfRule type="cellIs" dxfId="120" priority="46" operator="greaterThan">
      <formula>0.55</formula>
    </cfRule>
  </conditionalFormatting>
  <conditionalFormatting sqref="G16">
    <cfRule type="cellIs" dxfId="119" priority="41" operator="lessThan">
      <formula>0.44</formula>
    </cfRule>
    <cfRule type="cellIs" dxfId="118" priority="42" operator="between">
      <formula>0.45</formula>
      <formula>0.54</formula>
    </cfRule>
    <cfRule type="cellIs" dxfId="117" priority="43" operator="greaterThan">
      <formula>0.55</formula>
    </cfRule>
  </conditionalFormatting>
  <conditionalFormatting sqref="G18">
    <cfRule type="cellIs" dxfId="116" priority="38" operator="lessThan">
      <formula>0.44</formula>
    </cfRule>
    <cfRule type="cellIs" dxfId="115" priority="39" operator="between">
      <formula>0.45</formula>
      <formula>0.54</formula>
    </cfRule>
    <cfRule type="cellIs" dxfId="114" priority="40" operator="greaterThan">
      <formula>0.55</formula>
    </cfRule>
  </conditionalFormatting>
  <conditionalFormatting sqref="Z3:Z12">
    <cfRule type="cellIs" dxfId="113" priority="7" operator="lessThan">
      <formula>0.49</formula>
    </cfRule>
    <cfRule type="cellIs" dxfId="112" priority="8" operator="between">
      <formula>0.5</formula>
      <formula>0.64</formula>
    </cfRule>
    <cfRule type="cellIs" dxfId="111" priority="9" operator="greaterThan">
      <formula>0.6</formula>
    </cfRule>
  </conditionalFormatting>
  <conditionalFormatting sqref="Z17:Z26">
    <cfRule type="cellIs" dxfId="110" priority="4" operator="lessThan">
      <formula>0.04</formula>
    </cfRule>
    <cfRule type="cellIs" dxfId="109" priority="5" operator="between">
      <formula>0.05</formula>
      <formula>0.09</formula>
    </cfRule>
    <cfRule type="cellIs" dxfId="108" priority="6" operator="greaterThan">
      <formula>0.1</formula>
    </cfRule>
  </conditionalFormatting>
  <conditionalFormatting sqref="Z32:Z41">
    <cfRule type="cellIs" dxfId="107" priority="1" operator="lessThan">
      <formula>0.02</formula>
    </cfRule>
    <cfRule type="cellIs" dxfId="106" priority="2" operator="between">
      <formula>0.03</formula>
      <formula>0.04</formula>
    </cfRule>
    <cfRule type="cellIs" dxfId="105" priority="3" operator="greaterThan">
      <formula>0.05</formula>
    </cfRule>
  </conditionalFormatting>
  <dataValidations count="4">
    <dataValidation type="list" allowBlank="1" showInputMessage="1" showErrorMessage="1" sqref="E55:E164" xr:uid="{0265DC48-F27A-444C-AC39-8264B51236E6}">
      <formula1>"オンライン,オフライン,ホットペッパー"</formula1>
    </dataValidation>
    <dataValidation type="list" allowBlank="1" showInputMessage="1" showErrorMessage="1" sqref="F55:H164" xr:uid="{418F841D-6EE9-423D-9009-C5669CC9BFB7}">
      <formula1>"〇"</formula1>
    </dataValidation>
    <dataValidation type="list" allowBlank="1" showInputMessage="1" showErrorMessage="1" sqref="R55:R164 L55:L164 N55:N164 P55:P164 J55:J164" xr:uid="{AA7183A7-C4A4-44FD-9435-E5D1102827F0}">
      <formula1>"本澤,中村,裕之,樫部,裕美,小池,荒井"</formula1>
    </dataValidation>
    <dataValidation type="list" allowBlank="1" showInputMessage="1" showErrorMessage="1" sqref="T55:V161" xr:uid="{D75F76C9-064F-4D57-9C1C-165136DB12FC}">
      <formula1>"患者都合,ネガティブ,時間等合わず,転院等,卒業,,悪い印象ではない,不明"</formula1>
    </dataValidation>
  </dataValidations>
  <pageMargins left="0.7" right="0.7" top="0.75" bottom="0.75" header="0.3" footer="0.3"/>
  <ignoredErrors>
    <ignoredError sqref="D3"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800A-ADBD-422C-8D8F-F45113B4EA96}">
  <dimension ref="A1:AA177"/>
  <sheetViews>
    <sheetView zoomScale="90" zoomScaleNormal="90" workbookViewId="0">
      <selection activeCell="K15" sqref="K15"/>
    </sheetView>
  </sheetViews>
  <sheetFormatPr defaultRowHeight="18" x14ac:dyDescent="0.45"/>
  <cols>
    <col min="1" max="1" width="13.3984375" bestFit="1" customWidth="1"/>
    <col min="3" max="8" width="10.69921875" customWidth="1"/>
    <col min="9" max="9" width="11" customWidth="1"/>
    <col min="10" max="19" width="7.69921875" customWidth="1"/>
  </cols>
  <sheetData>
    <row r="1" spans="1:26" x14ac:dyDescent="0.45">
      <c r="A1" s="54" t="s">
        <v>28</v>
      </c>
      <c r="B1" s="55"/>
      <c r="C1" s="55"/>
      <c r="D1" s="55"/>
      <c r="E1" s="55"/>
      <c r="F1" s="55"/>
      <c r="G1" s="56"/>
      <c r="I1" s="59" t="s">
        <v>34</v>
      </c>
      <c r="J1" s="59"/>
      <c r="K1" s="59"/>
      <c r="L1" s="59"/>
      <c r="M1" s="59"/>
      <c r="N1" s="59"/>
      <c r="O1" s="59"/>
      <c r="P1" s="59"/>
      <c r="Q1" s="59"/>
      <c r="R1" s="59"/>
      <c r="S1" s="59"/>
      <c r="T1" s="59"/>
      <c r="U1" s="59"/>
      <c r="V1" s="59"/>
      <c r="X1" s="41" t="s">
        <v>36</v>
      </c>
      <c r="Y1" s="41"/>
      <c r="Z1" s="41"/>
    </row>
    <row r="2" spans="1:26" x14ac:dyDescent="0.45">
      <c r="A2" s="66" t="s">
        <v>0</v>
      </c>
      <c r="B2" s="67"/>
      <c r="C2" s="16" t="s">
        <v>11</v>
      </c>
      <c r="D2" s="16" t="s">
        <v>12</v>
      </c>
      <c r="E2" s="16" t="s">
        <v>13</v>
      </c>
      <c r="F2" s="16" t="s">
        <v>14</v>
      </c>
      <c r="G2" s="29" t="s">
        <v>15</v>
      </c>
      <c r="I2" s="44" t="s">
        <v>29</v>
      </c>
      <c r="J2" s="44"/>
      <c r="K2" s="44"/>
      <c r="L2" s="44"/>
      <c r="M2" s="44"/>
      <c r="N2" s="44"/>
      <c r="O2" s="44" t="s">
        <v>33</v>
      </c>
      <c r="P2" s="44"/>
      <c r="Q2" s="44"/>
      <c r="R2" s="44"/>
      <c r="S2" s="44"/>
      <c r="T2" s="44"/>
      <c r="U2" s="44"/>
      <c r="V2" s="44"/>
      <c r="X2" s="16"/>
      <c r="Y2" s="16" t="s">
        <v>37</v>
      </c>
      <c r="Z2" s="16" t="s">
        <v>38</v>
      </c>
    </row>
    <row r="3" spans="1:26" x14ac:dyDescent="0.45">
      <c r="A3" s="50" t="s">
        <v>1</v>
      </c>
      <c r="B3" s="63"/>
      <c r="C3" s="4">
        <f>COUNT($I$55:$I$276)</f>
        <v>1</v>
      </c>
      <c r="D3" s="4">
        <f>COUNT($K$55:$K$276)</f>
        <v>1</v>
      </c>
      <c r="E3" s="4">
        <f>COUNT($M$55:$M$276)</f>
        <v>0</v>
      </c>
      <c r="F3" s="4">
        <f>COUNT($O$55:$O$276)</f>
        <v>0</v>
      </c>
      <c r="G3" s="21">
        <f>COUNT($Q$55:$Q$276)</f>
        <v>0</v>
      </c>
      <c r="I3" s="34"/>
      <c r="J3" s="35" t="s">
        <v>11</v>
      </c>
      <c r="K3" s="35" t="s">
        <v>12</v>
      </c>
      <c r="L3" s="35" t="s">
        <v>13</v>
      </c>
      <c r="M3" s="35" t="s">
        <v>14</v>
      </c>
      <c r="N3" s="36" t="s">
        <v>15</v>
      </c>
      <c r="O3" s="45"/>
      <c r="P3" s="46"/>
      <c r="Q3" s="47"/>
      <c r="R3" s="35" t="s">
        <v>11</v>
      </c>
      <c r="S3" s="35" t="s">
        <v>12</v>
      </c>
      <c r="T3" s="35" t="s">
        <v>13</v>
      </c>
      <c r="U3" s="35" t="s">
        <v>14</v>
      </c>
      <c r="V3" s="37" t="s">
        <v>15</v>
      </c>
      <c r="X3" s="16" t="s">
        <v>3</v>
      </c>
      <c r="Y3" s="3">
        <f>COUNTIFS(F55:F177,"〇",J55:J177,"本澤")</f>
        <v>1</v>
      </c>
      <c r="Z3" s="15">
        <f>Y3/COUNTIF(J55:J177,"本澤")</f>
        <v>1</v>
      </c>
    </row>
    <row r="4" spans="1:26" ht="18.600000000000001" thickBot="1" x14ac:dyDescent="0.5">
      <c r="A4" s="64" t="s">
        <v>16</v>
      </c>
      <c r="B4" s="65"/>
      <c r="C4" s="17"/>
      <c r="D4" s="18">
        <f>D3/C3</f>
        <v>1</v>
      </c>
      <c r="E4" s="18">
        <f>E3/C3</f>
        <v>0</v>
      </c>
      <c r="F4" s="18">
        <f>F3/C3</f>
        <v>0</v>
      </c>
      <c r="G4" s="30">
        <f>G3/C3</f>
        <v>0</v>
      </c>
      <c r="I4" s="50" t="s">
        <v>31</v>
      </c>
      <c r="J4" s="4">
        <f>COUNTIF(E55:E177,"オンライン")</f>
        <v>1</v>
      </c>
      <c r="K4" s="4">
        <f>COUNTIFS(E55:E177,"オンライン",K55:K177,"&lt;&gt;")</f>
        <v>1</v>
      </c>
      <c r="L4" s="4">
        <f>COUNTIFS(E55:E177,"オンライン",M55:M177,"&lt;&gt;")</f>
        <v>0</v>
      </c>
      <c r="M4" s="4">
        <f>COUNTIFS(E55:E177,"オンライン",O55:O177,"&lt;&gt;")</f>
        <v>0</v>
      </c>
      <c r="N4" s="24">
        <f>COUNTIFS(E55:E177,"オンライン",Q55:Q177,"&lt;&gt;")</f>
        <v>0</v>
      </c>
      <c r="O4" s="50" t="s">
        <v>3</v>
      </c>
      <c r="P4" s="51" t="s">
        <v>31</v>
      </c>
      <c r="Q4" s="51"/>
      <c r="R4" s="4">
        <f>COUNTIFS(E55:E177,"オンライン",J55:J177,"本澤")</f>
        <v>1</v>
      </c>
      <c r="S4" s="4">
        <f>COUNTIFS(E55:E177,"オンライン",J55:J177,"本澤",K55:K177,"&lt;&gt;")</f>
        <v>1</v>
      </c>
      <c r="T4" s="4">
        <f>COUNTIFS(E55:E177,"オンライン",J55:J177,"本澤",M55:M177,"&lt;&gt;")</f>
        <v>0</v>
      </c>
      <c r="U4" s="4">
        <f>COUNTIFS(E55:E177,"オンライン",J55:J177,"本澤",O55:O177,"&lt;&gt;")</f>
        <v>0</v>
      </c>
      <c r="V4" s="21">
        <f>COUNTIFS(E55:E177,"オンライン",J55:J177,"本澤",Q55:Q177,"&lt;&gt;")</f>
        <v>0</v>
      </c>
      <c r="X4" s="16" t="s">
        <v>5</v>
      </c>
      <c r="Y4" s="3">
        <f>COUNTIFS(F55:F177,"〇",J55:J177,"中村")</f>
        <v>0</v>
      </c>
      <c r="Z4" s="15" t="e">
        <f>Y4/COUNTIF(J55:J177,"中村")</f>
        <v>#DIV/0!</v>
      </c>
    </row>
    <row r="5" spans="1:26" ht="18.600000000000001" thickTop="1" x14ac:dyDescent="0.45">
      <c r="A5" s="68" t="s">
        <v>3</v>
      </c>
      <c r="B5" s="69"/>
      <c r="C5" s="19">
        <f>COUNTIFS($J$55:$J$229,"本澤",$I$55:$I$229,"&lt;&gt;")</f>
        <v>1</v>
      </c>
      <c r="D5" s="19">
        <f>COUNTIFS($J$55:$J$229,"本澤",$K$55:$K$229,"&lt;&gt;")</f>
        <v>1</v>
      </c>
      <c r="E5" s="19">
        <f>COUNTIFS($J$55:$J$229,"本澤",$M$55:$M$229,"&lt;&gt;")</f>
        <v>0</v>
      </c>
      <c r="F5" s="19">
        <f>COUNTIFS($J$55:$J$229,"本澤",$O$55:$O$229,"&lt;&gt;")</f>
        <v>0</v>
      </c>
      <c r="G5" s="31">
        <f>COUNTIFS($J$55:$J$229,"本澤",$Q$55:$Q$229,"&lt;&gt;")</f>
        <v>0</v>
      </c>
      <c r="I5" s="50"/>
      <c r="J5" s="20">
        <f>J4/(J4+J6+J8)</f>
        <v>1</v>
      </c>
      <c r="K5" s="20">
        <f>K4/J4</f>
        <v>1</v>
      </c>
      <c r="L5" s="20">
        <f>L4/J4</f>
        <v>0</v>
      </c>
      <c r="M5" s="20">
        <f>M4/J4</f>
        <v>0</v>
      </c>
      <c r="N5" s="25">
        <f>N4/J4</f>
        <v>0</v>
      </c>
      <c r="O5" s="50"/>
      <c r="P5" s="51"/>
      <c r="Q5" s="51"/>
      <c r="R5" s="20">
        <f>R4/(R4+R6+R8)</f>
        <v>1</v>
      </c>
      <c r="S5" s="20">
        <f>S4/R4</f>
        <v>1</v>
      </c>
      <c r="T5" s="20">
        <f>T4/R4</f>
        <v>0</v>
      </c>
      <c r="U5" s="20">
        <f>U4/R4</f>
        <v>0</v>
      </c>
      <c r="V5" s="22">
        <f>V4/R4</f>
        <v>0</v>
      </c>
      <c r="X5" s="16" t="s">
        <v>6</v>
      </c>
      <c r="Y5" s="3">
        <f>COUNTIFS(F55:F177,"〇",J55:J177,"裕之")</f>
        <v>0</v>
      </c>
      <c r="Z5" s="15" t="e">
        <f>Y5/COUNTIF(J55:J177,"裕之")</f>
        <v>#DIV/0!</v>
      </c>
    </row>
    <row r="6" spans="1:26" ht="18.600000000000001" thickBot="1" x14ac:dyDescent="0.5">
      <c r="A6" s="50"/>
      <c r="B6" s="63"/>
      <c r="C6" s="20"/>
      <c r="D6" s="18">
        <f>D5/C5</f>
        <v>1</v>
      </c>
      <c r="E6" s="18">
        <f>E5/C5</f>
        <v>0</v>
      </c>
      <c r="F6" s="18">
        <f>F5/C5</f>
        <v>0</v>
      </c>
      <c r="G6" s="30">
        <f>G5/C5</f>
        <v>0</v>
      </c>
      <c r="I6" s="50" t="s">
        <v>32</v>
      </c>
      <c r="J6" s="4">
        <f>COUNTIF(E55:E177,"オフライン")</f>
        <v>0</v>
      </c>
      <c r="K6" s="4">
        <f>COUNTIFS(E55:E177,"オフライン",K55:K177,"&lt;&gt;")</f>
        <v>0</v>
      </c>
      <c r="L6" s="4">
        <f>COUNTIFS(E55:E177,"オフライン",M55:M177,"&lt;&gt;")</f>
        <v>0</v>
      </c>
      <c r="M6" s="4">
        <f>COUNTIFS(E55:E177,"オフライン",O55:O177,"&lt;&gt;")</f>
        <v>0</v>
      </c>
      <c r="N6" s="24">
        <f>COUNTIFS(E55:E177,"オフライン",Q55:Q177,"&lt;&gt;")</f>
        <v>0</v>
      </c>
      <c r="O6" s="50"/>
      <c r="P6" s="51" t="s">
        <v>32</v>
      </c>
      <c r="Q6" s="51"/>
      <c r="R6" s="4">
        <f>COUNTIFS(E55:E177,"オフライン",J55:J177,"本澤")</f>
        <v>0</v>
      </c>
      <c r="S6" s="4">
        <f>COUNTIFS(E55:E177,"オフライン ",J55:J177,"本澤",K55:K177,"&lt;&gt;")</f>
        <v>0</v>
      </c>
      <c r="T6" s="4">
        <f>COUNTIFS(E55:E177,"オフライン",J55:J177,"本澤",M55:M177,"&lt;&gt;")</f>
        <v>0</v>
      </c>
      <c r="U6" s="4">
        <f>COUNTIFS(E55:E177,"オフライン",J55:J177,"本澤",O55:O177,"&lt;&gt;")</f>
        <v>0</v>
      </c>
      <c r="V6" s="21">
        <f>COUNTIFS(E55:E177,"オフライン",J55:J177,"本澤",Q55:Q177,"&lt;&gt;")</f>
        <v>0</v>
      </c>
      <c r="X6" s="16" t="s">
        <v>7</v>
      </c>
      <c r="Y6" s="3">
        <f>COUNTIFS(F55:F177,"〇",J55:J177,"樫部")</f>
        <v>0</v>
      </c>
      <c r="Z6" s="15" t="e">
        <f>Y6/COUNTIF(J55:J177,"樫部")</f>
        <v>#DIV/0!</v>
      </c>
    </row>
    <row r="7" spans="1:26" ht="18.600000000000001" thickTop="1" x14ac:dyDescent="0.45">
      <c r="A7" s="50" t="s">
        <v>5</v>
      </c>
      <c r="B7" s="63"/>
      <c r="C7" s="4">
        <f>COUNTIFS($J$55:$J$229,"中村",$I$55:$I$229,"&lt;&gt;")</f>
        <v>0</v>
      </c>
      <c r="D7" s="4">
        <f>COUNTIFS($J$55:$J$229,"中村",$K$55:$K$229,"&lt;&gt;")</f>
        <v>0</v>
      </c>
      <c r="E7" s="4">
        <f>COUNTIFS($J$55:$J$229,"中村",$M$55:$M$229,"&lt;&gt;")</f>
        <v>0</v>
      </c>
      <c r="F7" s="4">
        <f>COUNTIFS($J$55:$J$229,"中村",$O$55:$O$229,"&lt;&gt;")</f>
        <v>0</v>
      </c>
      <c r="G7" s="21">
        <f>COUNTIFS($J$55:$J$229,"中村",$Q$55:$Q$229,"&lt;&gt;")</f>
        <v>0</v>
      </c>
      <c r="I7" s="50"/>
      <c r="J7" s="20">
        <f>J6/(J4+J6+J8)</f>
        <v>0</v>
      </c>
      <c r="K7" s="20" t="e">
        <f>K6/J6</f>
        <v>#DIV/0!</v>
      </c>
      <c r="L7" s="20" t="e">
        <f>L6/J6</f>
        <v>#DIV/0!</v>
      </c>
      <c r="M7" s="20" t="e">
        <f>M6/J6</f>
        <v>#DIV/0!</v>
      </c>
      <c r="N7" s="25" t="e">
        <f>N6/J6</f>
        <v>#DIV/0!</v>
      </c>
      <c r="O7" s="50"/>
      <c r="P7" s="51"/>
      <c r="Q7" s="51"/>
      <c r="R7" s="20" t="e">
        <f>R6/(R6+R8+R10)</f>
        <v>#DIV/0!</v>
      </c>
      <c r="S7" s="20" t="e">
        <f>S6/R6</f>
        <v>#DIV/0!</v>
      </c>
      <c r="T7" s="20" t="e">
        <f>T6/R6</f>
        <v>#DIV/0!</v>
      </c>
      <c r="U7" s="20" t="e">
        <f>U6/R6</f>
        <v>#DIV/0!</v>
      </c>
      <c r="V7" s="22" t="e">
        <f>V6/R6</f>
        <v>#DIV/0!</v>
      </c>
      <c r="X7" s="16" t="s">
        <v>8</v>
      </c>
      <c r="Y7" s="3">
        <f>COUNTIFS(F55:F177,"〇",J55:J177,"裕美")</f>
        <v>0</v>
      </c>
      <c r="Z7" s="15" t="e">
        <f>Y7/COUNTIF(J55:J177,"裕美")</f>
        <v>#DIV/0!</v>
      </c>
    </row>
    <row r="8" spans="1:26" ht="18.600000000000001" thickBot="1" x14ac:dyDescent="0.5">
      <c r="A8" s="50"/>
      <c r="B8" s="63"/>
      <c r="C8" s="20"/>
      <c r="D8" s="18" t="e">
        <f>D7/C7</f>
        <v>#DIV/0!</v>
      </c>
      <c r="E8" s="18" t="e">
        <f>E7/C7</f>
        <v>#DIV/0!</v>
      </c>
      <c r="F8" s="18" t="e">
        <f>F7/C7</f>
        <v>#DIV/0!</v>
      </c>
      <c r="G8" s="30" t="e">
        <f>G7/C7</f>
        <v>#DIV/0!</v>
      </c>
      <c r="I8" s="57" t="s">
        <v>4</v>
      </c>
      <c r="J8" s="4">
        <f>COUNTIF(E55:E177,"ホットペッパー")</f>
        <v>0</v>
      </c>
      <c r="K8" s="4">
        <f>COUNTIFS(E55:E177,"ホットペッパー",K55:K177,"&lt;&gt;")</f>
        <v>0</v>
      </c>
      <c r="L8" s="4">
        <f>COUNTIFS(E55:E177,"ホットペッパー",M55:M177,"&lt;&gt;")</f>
        <v>0</v>
      </c>
      <c r="M8" s="4">
        <f>COUNTIFS(E55:E177,"ホットペッパー",O55:O177,"&lt;&gt;")</f>
        <v>0</v>
      </c>
      <c r="N8" s="24">
        <f>COUNTIFS(E55:E177,"ホットペッパー",Q55:Q177,"&lt;&gt;")</f>
        <v>0</v>
      </c>
      <c r="O8" s="50"/>
      <c r="P8" s="51" t="s">
        <v>4</v>
      </c>
      <c r="Q8" s="51"/>
      <c r="R8" s="4">
        <f>COUNTIFS(E55:E177,"ホットペッパー",J55:J177,"本澤")</f>
        <v>0</v>
      </c>
      <c r="S8" s="4">
        <f>COUNTIFS(E55:E177,"ホットペッパー",J55:J177,"本澤",K55:K177,"&lt;&gt;")</f>
        <v>0</v>
      </c>
      <c r="T8" s="4">
        <f>COUNTIFS(E55:E177,"ホットペッパー",J55:J177,"本澤",M55:M177,"&lt;&gt;")</f>
        <v>0</v>
      </c>
      <c r="U8" s="4">
        <f>COUNTIFS(E55:E177,"ホットペッパー",J55:J177,"本澤",O55:O177,"&lt;&gt;")</f>
        <v>0</v>
      </c>
      <c r="V8" s="21">
        <f>COUNTIFS(E55:E177,"ホットペッパー",J55:J177,"本澤",Q55:Q177,"&lt;&gt;")</f>
        <v>0</v>
      </c>
      <c r="X8" s="16" t="s">
        <v>9</v>
      </c>
      <c r="Y8" s="3">
        <f>COUNTIFS(F55:F177,"〇",J55:J177,"小池")</f>
        <v>0</v>
      </c>
      <c r="Z8" s="15" t="e">
        <f>Y8/COUNTIF(J55:J177,"小池")</f>
        <v>#DIV/0!</v>
      </c>
    </row>
    <row r="9" spans="1:26" ht="19.2" thickTop="1" thickBot="1" x14ac:dyDescent="0.5">
      <c r="A9" s="50" t="s">
        <v>6</v>
      </c>
      <c r="B9" s="63"/>
      <c r="C9" s="4">
        <f>COUNTIFS($J$55:$J$229,"裕之",$I$55:$I$229,"&lt;&gt;")</f>
        <v>0</v>
      </c>
      <c r="D9" s="4">
        <f>COUNTIFS($J$55:$J$229,"裕之",$K$55:$K$229,"&lt;&gt;")</f>
        <v>0</v>
      </c>
      <c r="E9" s="4">
        <f>COUNTIFS($J$55:$J$229,"裕之",$M$55:$M$229,"&lt;&gt;")</f>
        <v>0</v>
      </c>
      <c r="F9" s="4">
        <f>COUNTIFS($J$55:$J$229,"裕之",$O$55:$O$229,"&lt;&gt;")</f>
        <v>0</v>
      </c>
      <c r="G9" s="21">
        <f>COUNTIFS($J$55:$J$229,"裕之",$Q$55:$Q$229,"&lt;&gt;")</f>
        <v>0</v>
      </c>
      <c r="I9" s="58"/>
      <c r="J9" s="23">
        <f>J8/(J4+J6+J8)</f>
        <v>0</v>
      </c>
      <c r="K9" s="23" t="e">
        <f>K8/J8</f>
        <v>#DIV/0!</v>
      </c>
      <c r="L9" s="23" t="e">
        <f>L8/J8</f>
        <v>#DIV/0!</v>
      </c>
      <c r="M9" s="23" t="e">
        <f>M8/J8</f>
        <v>#DIV/0!</v>
      </c>
      <c r="N9" s="26" t="e">
        <f>N8/J8</f>
        <v>#DIV/0!</v>
      </c>
      <c r="O9" s="50"/>
      <c r="P9" s="51"/>
      <c r="Q9" s="51"/>
      <c r="R9" s="20" t="e">
        <f>R8/(R8+R10+R12)</f>
        <v>#DIV/0!</v>
      </c>
      <c r="S9" s="20" t="e">
        <f>S8/R8</f>
        <v>#DIV/0!</v>
      </c>
      <c r="T9" s="20" t="e">
        <f>T8/R8</f>
        <v>#DIV/0!</v>
      </c>
      <c r="U9" s="20" t="e">
        <f>U8/R8</f>
        <v>#DIV/0!</v>
      </c>
      <c r="V9" s="22" t="e">
        <f>V8/R8</f>
        <v>#DIV/0!</v>
      </c>
      <c r="X9" s="16" t="s">
        <v>10</v>
      </c>
      <c r="Y9" s="3">
        <f>COUNTIFS(F55:F177,"〇",J55:J177,"荒井")</f>
        <v>0</v>
      </c>
      <c r="Z9" s="15" t="e">
        <f>Y9/COUNTIF(J55:J177,"荒井")</f>
        <v>#DIV/0!</v>
      </c>
    </row>
    <row r="10" spans="1:26" ht="18.600000000000001" thickBot="1" x14ac:dyDescent="0.5">
      <c r="A10" s="50"/>
      <c r="B10" s="63"/>
      <c r="C10" s="20"/>
      <c r="D10" s="18" t="e">
        <f>D9/C9</f>
        <v>#DIV/0!</v>
      </c>
      <c r="E10" s="18" t="e">
        <f>E9/C9</f>
        <v>#DIV/0!</v>
      </c>
      <c r="F10" s="18" t="e">
        <f>F9/C9</f>
        <v>#DIV/0!</v>
      </c>
      <c r="G10" s="30" t="e">
        <f>G9/C9</f>
        <v>#DIV/0!</v>
      </c>
      <c r="O10" s="50" t="s">
        <v>5</v>
      </c>
      <c r="P10" s="51" t="s">
        <v>31</v>
      </c>
      <c r="Q10" s="51"/>
      <c r="R10" s="4">
        <f>COUNTIFS(E55:E177,"オンライン",J55:J177,"中村")</f>
        <v>0</v>
      </c>
      <c r="S10" s="4">
        <f>COUNTIFS(E55:E177,"オンライン",J55:J177,"中村",K55:K177,"&lt;&gt;")</f>
        <v>0</v>
      </c>
      <c r="T10" s="4">
        <f>COUNTIFS(E55:E177,"オンライン",J55:J177,"中村",M55:M177,"&lt;&gt;")</f>
        <v>0</v>
      </c>
      <c r="U10" s="4">
        <f>COUNTIFS(E55:E177,"オンライン",J55:J177,"中村",O55:O177,"&lt;&gt;")</f>
        <v>0</v>
      </c>
      <c r="V10" s="21">
        <f>COUNTIFS(E55:E177,"オンライン",J55:J177,"中村",Q55:Q177,"&lt;&gt;")</f>
        <v>0</v>
      </c>
      <c r="X10" s="3"/>
      <c r="Y10" s="3"/>
      <c r="Z10" s="3"/>
    </row>
    <row r="11" spans="1:26" ht="18.600000000000001" thickTop="1" x14ac:dyDescent="0.45">
      <c r="A11" s="50" t="s">
        <v>7</v>
      </c>
      <c r="B11" s="63"/>
      <c r="C11" s="4">
        <f>COUNTIFS($J$55:$J$229,"樫部",$I$55:$I$229,"&lt;&gt;")</f>
        <v>0</v>
      </c>
      <c r="D11" s="4">
        <f>COUNTIFS($J$55:$J$229,"樫部",$K$55:$K$229,"&lt;&gt;")</f>
        <v>0</v>
      </c>
      <c r="E11" s="4">
        <f>COUNTIFS($J$55:$J$229,"樫部",$M$55:$M$229,"&lt;&gt;")</f>
        <v>0</v>
      </c>
      <c r="F11" s="4">
        <f>COUNTIFS($J$55:$J$229,"樫部",$O$55:$O$229,"&lt;&gt;")</f>
        <v>0</v>
      </c>
      <c r="G11" s="21">
        <f>COUNTIFS($J$55:$J$229,"樫部",$Q$55:$Q$229,"&lt;&gt;")</f>
        <v>0</v>
      </c>
      <c r="O11" s="50"/>
      <c r="P11" s="51"/>
      <c r="Q11" s="51"/>
      <c r="R11" s="20" t="e">
        <f>R10/(R10+R12+R14)</f>
        <v>#DIV/0!</v>
      </c>
      <c r="S11" s="20" t="e">
        <f>S10/R10</f>
        <v>#DIV/0!</v>
      </c>
      <c r="T11" s="20" t="e">
        <f>T10/R10</f>
        <v>#DIV/0!</v>
      </c>
      <c r="U11" s="20" t="e">
        <f>U10/R10</f>
        <v>#DIV/0!</v>
      </c>
      <c r="V11" s="22" t="e">
        <f>V10/R10</f>
        <v>#DIV/0!</v>
      </c>
      <c r="X11" s="3"/>
      <c r="Y11" s="3"/>
      <c r="Z11" s="3"/>
    </row>
    <row r="12" spans="1:26" ht="18.600000000000001" thickBot="1" x14ac:dyDescent="0.5">
      <c r="A12" s="50"/>
      <c r="B12" s="63"/>
      <c r="C12" s="20"/>
      <c r="D12" s="18" t="e">
        <f>D11/C11</f>
        <v>#DIV/0!</v>
      </c>
      <c r="E12" s="18" t="e">
        <f>E11/C11</f>
        <v>#DIV/0!</v>
      </c>
      <c r="F12" s="18" t="e">
        <f>F11/C11</f>
        <v>#DIV/0!</v>
      </c>
      <c r="G12" s="30" t="e">
        <f>G11/C11</f>
        <v>#DIV/0!</v>
      </c>
      <c r="O12" s="50"/>
      <c r="P12" s="51" t="s">
        <v>32</v>
      </c>
      <c r="Q12" s="51"/>
      <c r="R12" s="4">
        <f>COUNTIFS(E55:E177,"オフライン",J55:J177,"中村")</f>
        <v>0</v>
      </c>
      <c r="S12" s="4">
        <f>COUNTIFS(E55:E177,"オフライン",J55:J177,"中村",K55:K177,"&lt;&gt;")</f>
        <v>0</v>
      </c>
      <c r="T12" s="4">
        <f>COUNTIFS(E55:E177,"オフライン",J55:J177,"中村",M55:M177,"&lt;&gt;")</f>
        <v>0</v>
      </c>
      <c r="U12" s="4">
        <f>COUNTIFS(E55:E177,"オフライン",J55:J177,"中村",O55:O177,"&lt;&gt;")</f>
        <v>0</v>
      </c>
      <c r="V12" s="21">
        <f>COUNTIFS(E55:E177,"オフライン",J55:J177,"中村",Q55:Q177,"&lt;&gt;")</f>
        <v>0</v>
      </c>
      <c r="X12" s="3"/>
      <c r="Y12" s="3"/>
      <c r="Z12" s="3"/>
    </row>
    <row r="13" spans="1:26" ht="18.600000000000001" thickTop="1" x14ac:dyDescent="0.45">
      <c r="A13" s="50" t="s">
        <v>8</v>
      </c>
      <c r="B13" s="63"/>
      <c r="C13" s="4">
        <f>COUNTIFS($J$55:$J$229,"裕美",$I$55:$I$229,"&lt;&gt;")</f>
        <v>0</v>
      </c>
      <c r="D13" s="4">
        <f>COUNTIFS($J$55:$J$229,"裕美",$K$55:$K$229,"&lt;&gt;")</f>
        <v>0</v>
      </c>
      <c r="E13" s="4">
        <f>COUNTIFS($J$55:$J$229,"裕美",$M$55:$M$229,"&lt;&gt;")</f>
        <v>0</v>
      </c>
      <c r="F13" s="4">
        <f>COUNTIFS($J$55:$J$229,"裕美",$O$55:$O$229,"&lt;&gt;")</f>
        <v>0</v>
      </c>
      <c r="G13" s="21">
        <f>COUNTIFS($J$55:$J$229,"裕美",$Q$55:$Q$229,"&lt;&gt;")</f>
        <v>0</v>
      </c>
      <c r="O13" s="50"/>
      <c r="P13" s="51"/>
      <c r="Q13" s="51"/>
      <c r="R13" s="20" t="e">
        <f>R12/(R12+R14+R16)</f>
        <v>#DIV/0!</v>
      </c>
      <c r="S13" s="20" t="e">
        <f>S12/R12</f>
        <v>#DIV/0!</v>
      </c>
      <c r="T13" s="20" t="e">
        <f>T12/R12</f>
        <v>#DIV/0!</v>
      </c>
      <c r="U13" s="20" t="e">
        <f>U12/R12</f>
        <v>#DIV/0!</v>
      </c>
      <c r="V13" s="22" t="e">
        <f>V12/R12</f>
        <v>#DIV/0!</v>
      </c>
    </row>
    <row r="14" spans="1:26" ht="18.600000000000001" thickBot="1" x14ac:dyDescent="0.5">
      <c r="A14" s="50"/>
      <c r="B14" s="63"/>
      <c r="C14" s="20"/>
      <c r="D14" s="18" t="e">
        <f>D13/C13</f>
        <v>#DIV/0!</v>
      </c>
      <c r="E14" s="18" t="e">
        <f>E13/C13</f>
        <v>#DIV/0!</v>
      </c>
      <c r="F14" s="18" t="e">
        <f>F13/C13</f>
        <v>#DIV/0!</v>
      </c>
      <c r="G14" s="30" t="e">
        <f>G13/C13</f>
        <v>#DIV/0!</v>
      </c>
      <c r="O14" s="50"/>
      <c r="P14" s="51" t="s">
        <v>4</v>
      </c>
      <c r="Q14" s="51"/>
      <c r="R14" s="4">
        <f>COUNTIFS(E55:E177,"ホットペッパー",J55:J177,"中村")</f>
        <v>0</v>
      </c>
      <c r="S14" s="4">
        <f>COUNTIFS(E55:E177,"ホットペッパー",J55:J177,"中村",K55:K177,"&lt;&gt;")</f>
        <v>0</v>
      </c>
      <c r="T14" s="4">
        <f>COUNTIFS(E55:E177,"ホットペッパー",J55:J177,"中村",M55:M177,"&lt;&gt;")</f>
        <v>0</v>
      </c>
      <c r="U14" s="4">
        <f>COUNTIFS(E55:E177,"ホットペッパー",J55:J177,"中村",O55:O177,"&lt;&gt;")</f>
        <v>0</v>
      </c>
      <c r="V14" s="21">
        <f>COUNTIFS(E55:E177,"ホットペッパー",J55:J177,"中村",Q55:Q177,"&lt;&gt;")</f>
        <v>0</v>
      </c>
    </row>
    <row r="15" spans="1:26" ht="18.600000000000001" thickTop="1" x14ac:dyDescent="0.45">
      <c r="A15" s="50" t="s">
        <v>9</v>
      </c>
      <c r="B15" s="63"/>
      <c r="C15" s="4">
        <f>COUNTIFS($J$55:$J$229,"小池",$I$55:$I$229,"&lt;&gt;")</f>
        <v>0</v>
      </c>
      <c r="D15" s="4">
        <f>COUNTIFS($J$55:$J$229,"小池",$K$55:$K$229,"&lt;&gt;")</f>
        <v>0</v>
      </c>
      <c r="E15" s="4">
        <f>COUNTIFS($J$55:$J$229,"小池",$M$55:$M$229,"&lt;&gt;")</f>
        <v>0</v>
      </c>
      <c r="F15" s="4">
        <f>COUNTIFS($J$55:$J$229,"小池",$O$55:$O$229,"&lt;&gt;")</f>
        <v>0</v>
      </c>
      <c r="G15" s="21">
        <f>COUNTIFS($J$55:$J$229,"小池",$Q$55:$Q$229,"&lt;&gt;")</f>
        <v>0</v>
      </c>
      <c r="O15" s="50"/>
      <c r="P15" s="51"/>
      <c r="Q15" s="51"/>
      <c r="R15" s="20" t="e">
        <f>R14/(R14+R16+R18)</f>
        <v>#DIV/0!</v>
      </c>
      <c r="S15" s="20" t="e">
        <f>S14/R14</f>
        <v>#DIV/0!</v>
      </c>
      <c r="T15" s="20" t="e">
        <f>T14/R14</f>
        <v>#DIV/0!</v>
      </c>
      <c r="U15" s="20" t="e">
        <f>U14/R14</f>
        <v>#DIV/0!</v>
      </c>
      <c r="V15" s="22" t="e">
        <f>V14/R14</f>
        <v>#DIV/0!</v>
      </c>
      <c r="X15" s="42" t="s">
        <v>40</v>
      </c>
      <c r="Y15" s="42"/>
      <c r="Z15" s="42"/>
    </row>
    <row r="16" spans="1:26" ht="18.600000000000001" thickBot="1" x14ac:dyDescent="0.5">
      <c r="A16" s="50"/>
      <c r="B16" s="63"/>
      <c r="C16" s="20"/>
      <c r="D16" s="18" t="e">
        <f>D15/C15</f>
        <v>#DIV/0!</v>
      </c>
      <c r="E16" s="18" t="e">
        <f>E15/C15</f>
        <v>#DIV/0!</v>
      </c>
      <c r="F16" s="18" t="e">
        <f>F15/C15</f>
        <v>#DIV/0!</v>
      </c>
      <c r="G16" s="30" t="e">
        <f>G15/C15</f>
        <v>#DIV/0!</v>
      </c>
      <c r="O16" s="50" t="s">
        <v>6</v>
      </c>
      <c r="P16" s="51" t="s">
        <v>31</v>
      </c>
      <c r="Q16" s="51"/>
      <c r="R16" s="4">
        <f>COUNTIFS(E55:E177,"オンライン",J55:J177,"裕之")</f>
        <v>0</v>
      </c>
      <c r="S16" s="4">
        <f>COUNTIFS(E55:E177,"オンライン",J55:J177,"裕之",K55:K177,"&lt;&gt;")</f>
        <v>0</v>
      </c>
      <c r="T16" s="4">
        <f>COUNTIFS(E55:E177,"オンライン",J55:J177,"裕之",M55:M177,"&lt;&gt;")</f>
        <v>0</v>
      </c>
      <c r="U16" s="4">
        <f>COUNTIFS(E55:E177,"オンライン",J55:J177,"裕之",O55:O177,"&lt;&gt;")</f>
        <v>0</v>
      </c>
      <c r="V16" s="21">
        <f>COUNTIFS(E55:E177,"オンライン",J55:J177,"裕之",Q55:Q177,"&lt;&gt;")</f>
        <v>0</v>
      </c>
      <c r="X16" s="16"/>
      <c r="Y16" s="16" t="s">
        <v>41</v>
      </c>
      <c r="Z16" s="16" t="s">
        <v>42</v>
      </c>
    </row>
    <row r="17" spans="1:26" ht="18.600000000000001" thickTop="1" x14ac:dyDescent="0.45">
      <c r="A17" s="50" t="s">
        <v>10</v>
      </c>
      <c r="B17" s="63"/>
      <c r="C17" s="4">
        <f>COUNTIFS($J$55:$J$229,"荒井",$I$55:$I$229,"&lt;&gt;")</f>
        <v>0</v>
      </c>
      <c r="D17" s="4">
        <f>COUNTIFS($J$55:$J$229,"荒井",$K$55:$K$229,"&lt;&gt;")</f>
        <v>0</v>
      </c>
      <c r="E17" s="4">
        <f>COUNTIFS($J$55:$J$229,"荒井",$M$55:$M$229,"&lt;&gt;")</f>
        <v>0</v>
      </c>
      <c r="F17" s="4">
        <f>COUNTIFS($J$55:$J$229,"荒井",$O$55:$O$229,"&lt;&gt;")</f>
        <v>0</v>
      </c>
      <c r="G17" s="21">
        <f>COUNTIFS($J$55:$J$229,"荒井",$Q$55:$Q$229,"&lt;&gt;")</f>
        <v>0</v>
      </c>
      <c r="O17" s="50"/>
      <c r="P17" s="51"/>
      <c r="Q17" s="51"/>
      <c r="R17" s="20" t="e">
        <f>R16/(R16+R18+R20)</f>
        <v>#DIV/0!</v>
      </c>
      <c r="S17" s="20" t="e">
        <f>S16/R16</f>
        <v>#DIV/0!</v>
      </c>
      <c r="T17" s="20" t="e">
        <f>T16/R16</f>
        <v>#DIV/0!</v>
      </c>
      <c r="U17" s="20" t="e">
        <f>U16/R16</f>
        <v>#DIV/0!</v>
      </c>
      <c r="V17" s="22" t="e">
        <f>V16/R16</f>
        <v>#DIV/0!</v>
      </c>
      <c r="X17" s="16" t="s">
        <v>3</v>
      </c>
      <c r="Y17" s="3">
        <f>COUNTIFS(G55:G177,"〇",J55:J177,"本澤")</f>
        <v>1</v>
      </c>
      <c r="Z17" s="15">
        <f>Y17/COUNTIF(J55:J177,"本澤")</f>
        <v>1</v>
      </c>
    </row>
    <row r="18" spans="1:26" ht="18.600000000000001" thickBot="1" x14ac:dyDescent="0.5">
      <c r="A18" s="50"/>
      <c r="B18" s="63"/>
      <c r="C18" s="20"/>
      <c r="D18" s="18" t="e">
        <f>D17/C17</f>
        <v>#DIV/0!</v>
      </c>
      <c r="E18" s="18" t="e">
        <f>E17/C17</f>
        <v>#DIV/0!</v>
      </c>
      <c r="F18" s="18" t="e">
        <f>F17/C17</f>
        <v>#DIV/0!</v>
      </c>
      <c r="G18" s="30" t="e">
        <f>G17/C17</f>
        <v>#DIV/0!</v>
      </c>
      <c r="O18" s="50"/>
      <c r="P18" s="51" t="s">
        <v>32</v>
      </c>
      <c r="Q18" s="51"/>
      <c r="R18" s="4">
        <f>COUNTIFS(E55:E177,"オフライン",J55:J177,"裕之")</f>
        <v>0</v>
      </c>
      <c r="S18" s="4">
        <f>COUNTIFS(E55:E177,"オフライン",J55:J177,"裕之",K55:K177,"&lt;&gt;")</f>
        <v>0</v>
      </c>
      <c r="T18" s="4">
        <f>COUNTIFS(E55:E177,"オフライン",J55:J177,"裕之",M55:M177,"&lt;&gt;")</f>
        <v>0</v>
      </c>
      <c r="U18" s="4">
        <f>COUNTIFS(E55:E177,"オフライン",J55:J177,"裕之",O55:O177,"&lt;&gt;")</f>
        <v>0</v>
      </c>
      <c r="V18" s="21">
        <f>COUNTIFS(E55:E177,"オフライン",J55:J177,"裕之",Q55:Q177,"&lt;&gt;")</f>
        <v>0</v>
      </c>
      <c r="X18" s="16" t="s">
        <v>5</v>
      </c>
      <c r="Y18" s="3">
        <f>COUNTIFS(G55:G177,"〇",J55:J177,"中村")</f>
        <v>0</v>
      </c>
      <c r="Z18" s="15" t="e">
        <f>Y18/COUNTIF(J55:J177,"中村")</f>
        <v>#DIV/0!</v>
      </c>
    </row>
    <row r="19" spans="1:26" ht="18.600000000000001" thickTop="1" x14ac:dyDescent="0.45">
      <c r="A19" s="60"/>
      <c r="B19" s="48"/>
      <c r="C19" s="3"/>
      <c r="D19" s="3"/>
      <c r="E19" s="3"/>
      <c r="F19" s="3"/>
      <c r="G19" s="32"/>
      <c r="O19" s="50"/>
      <c r="P19" s="51"/>
      <c r="Q19" s="51"/>
      <c r="R19" s="20" t="e">
        <f>R18/(R18+R20+R22)</f>
        <v>#DIV/0!</v>
      </c>
      <c r="S19" s="20" t="e">
        <f>S18/R18</f>
        <v>#DIV/0!</v>
      </c>
      <c r="T19" s="20" t="e">
        <f>T18/R18</f>
        <v>#DIV/0!</v>
      </c>
      <c r="U19" s="20" t="e">
        <f>U18/R18</f>
        <v>#DIV/0!</v>
      </c>
      <c r="V19" s="22" t="e">
        <f>V18/R18</f>
        <v>#DIV/0!</v>
      </c>
      <c r="X19" s="16" t="s">
        <v>6</v>
      </c>
      <c r="Y19" s="3">
        <f>COUNTIFS(G55:G177,"〇",J55:J177,"裕之")</f>
        <v>0</v>
      </c>
      <c r="Z19" s="15" t="e">
        <f>Y19/COUNTIF(J55:J177,"中村")</f>
        <v>#DIV/0!</v>
      </c>
    </row>
    <row r="20" spans="1:26" x14ac:dyDescent="0.45">
      <c r="A20" s="60"/>
      <c r="B20" s="48"/>
      <c r="C20" s="3"/>
      <c r="D20" s="3"/>
      <c r="E20" s="3"/>
      <c r="F20" s="3"/>
      <c r="G20" s="32"/>
      <c r="O20" s="50"/>
      <c r="P20" s="51" t="s">
        <v>4</v>
      </c>
      <c r="Q20" s="51"/>
      <c r="R20" s="4">
        <f>COUNTIFS(E55:E177,"ホットペッパー",J55:J177,"裕之")</f>
        <v>0</v>
      </c>
      <c r="S20" s="4">
        <f>COUNTIFS(E55:E177,"ホットペッパー",J55:J177,"裕之",K55:K177,"&lt;&gt;")</f>
        <v>0</v>
      </c>
      <c r="T20" s="4">
        <f>COUNTIFS(E55:E177,"ホットペッパー",J55:J177,"裕之",M55:M177,"&lt;&gt;")</f>
        <v>0</v>
      </c>
      <c r="U20" s="4">
        <f>COUNTIFS(E55:E177,"ホットペッパー",J55:J177,"裕之",O55:O177,"&lt;&gt;")</f>
        <v>0</v>
      </c>
      <c r="V20" s="21">
        <f>COUNTIFS(E55:E177,"ホットペッパー",J55:J177,"裕之",Q55:Q177,"&lt;&gt;")</f>
        <v>0</v>
      </c>
      <c r="X20" s="16" t="s">
        <v>7</v>
      </c>
      <c r="Y20" s="3">
        <f>COUNTIFS(G55:G177,"〇",J55:J177,"樫部")</f>
        <v>0</v>
      </c>
      <c r="Z20" s="15" t="e">
        <f>Y20/COUNTIF(J55:J177,"中村")</f>
        <v>#DIV/0!</v>
      </c>
    </row>
    <row r="21" spans="1:26" x14ac:dyDescent="0.45">
      <c r="A21" s="60"/>
      <c r="B21" s="48"/>
      <c r="C21" s="15"/>
      <c r="D21" s="15"/>
      <c r="E21" s="15"/>
      <c r="F21" s="15"/>
      <c r="G21" s="33"/>
      <c r="O21" s="50"/>
      <c r="P21" s="51"/>
      <c r="Q21" s="51"/>
      <c r="R21" s="20" t="e">
        <f>R20/(R20+R22+R24)</f>
        <v>#DIV/0!</v>
      </c>
      <c r="S21" s="20" t="e">
        <f>S20/R20</f>
        <v>#DIV/0!</v>
      </c>
      <c r="T21" s="20" t="e">
        <f>T20/R20</f>
        <v>#DIV/0!</v>
      </c>
      <c r="U21" s="20" t="e">
        <f>U20/R20</f>
        <v>#DIV/0!</v>
      </c>
      <c r="V21" s="22" t="e">
        <f>V20/R20</f>
        <v>#DIV/0!</v>
      </c>
      <c r="X21" s="16" t="s">
        <v>8</v>
      </c>
      <c r="Y21" s="3">
        <f>COUNTIFS(G55:G177,"〇",J55:J177,"裕美")</f>
        <v>0</v>
      </c>
      <c r="Z21" s="15" t="e">
        <f>Y21/COUNTIF(J55:J177,"中村")</f>
        <v>#DIV/0!</v>
      </c>
    </row>
    <row r="22" spans="1:26" x14ac:dyDescent="0.45">
      <c r="A22" s="60"/>
      <c r="B22" s="48"/>
      <c r="C22" s="3"/>
      <c r="D22" s="3"/>
      <c r="E22" s="3"/>
      <c r="F22" s="3"/>
      <c r="G22" s="32"/>
      <c r="O22" s="50" t="s">
        <v>7</v>
      </c>
      <c r="P22" s="51" t="s">
        <v>31</v>
      </c>
      <c r="Q22" s="51"/>
      <c r="R22" s="4">
        <f>COUNTIFS(E55:E177,"オンライン",J55:J177,"樫部")</f>
        <v>0</v>
      </c>
      <c r="S22" s="4">
        <f>COUNTIFS(E55:E177,"オンライン",J55:J177,"樫部",K55:K177,"&lt;&gt;")</f>
        <v>0</v>
      </c>
      <c r="T22" s="4">
        <f>COUNTIFS(E55:E177,"オンライン",J55:J177,"樫部",M55:M177,"&lt;&gt;")</f>
        <v>0</v>
      </c>
      <c r="U22" s="4">
        <f>COUNTIFS(E55:E177,"オンライン",J55:J177,"樫部",O55:O177,"&lt;&gt;")</f>
        <v>0</v>
      </c>
      <c r="V22" s="21">
        <f>COUNTIFS(E55:E177,"オンライン",J55:J177,"樫部",Q55:Q177,"&lt;&gt;")</f>
        <v>0</v>
      </c>
      <c r="X22" s="16" t="s">
        <v>9</v>
      </c>
      <c r="Y22" s="3">
        <f>COUNTIFS(G55:G177,"〇",J55:J177,"小池")</f>
        <v>0</v>
      </c>
      <c r="Z22" s="15" t="e">
        <f>Y22/COUNTIF(J55:J177,"中村")</f>
        <v>#DIV/0!</v>
      </c>
    </row>
    <row r="23" spans="1:26" ht="18.600000000000001" thickBot="1" x14ac:dyDescent="0.5">
      <c r="A23" s="61"/>
      <c r="B23" s="62"/>
      <c r="C23" s="27"/>
      <c r="D23" s="27"/>
      <c r="E23" s="27"/>
      <c r="F23" s="27"/>
      <c r="G23" s="28"/>
      <c r="O23" s="50"/>
      <c r="P23" s="51"/>
      <c r="Q23" s="51"/>
      <c r="R23" s="20" t="e">
        <f>R22/(R22+R24+R26)</f>
        <v>#DIV/0!</v>
      </c>
      <c r="S23" s="20" t="e">
        <f>S22/R22</f>
        <v>#DIV/0!</v>
      </c>
      <c r="T23" s="20" t="e">
        <f>T22/R22</f>
        <v>#DIV/0!</v>
      </c>
      <c r="U23" s="20" t="e">
        <f>U22/R22</f>
        <v>#DIV/0!</v>
      </c>
      <c r="V23" s="22" t="e">
        <f>V22/R22</f>
        <v>#DIV/0!</v>
      </c>
      <c r="X23" s="16" t="s">
        <v>10</v>
      </c>
      <c r="Y23" s="3">
        <f>COUNTIFS(G55:G177,"〇",J55:J177,"荒井")</f>
        <v>0</v>
      </c>
      <c r="Z23" s="15" t="e">
        <f>Y23/COUNTIF(J55:J177,"中村")</f>
        <v>#DIV/0!</v>
      </c>
    </row>
    <row r="24" spans="1:26" x14ac:dyDescent="0.45">
      <c r="A24" s="1"/>
      <c r="B24" s="1"/>
      <c r="O24" s="50"/>
      <c r="P24" s="51" t="s">
        <v>32</v>
      </c>
      <c r="Q24" s="51"/>
      <c r="R24" s="4">
        <f>COUNTIFS(E55:E177,"オフライン",J55:J177,"樫部")</f>
        <v>0</v>
      </c>
      <c r="S24" s="4">
        <f>COUNTIFS(E55:E177,"オフライン",J55:J177,"樫部",K55:K177,"&lt;&gt;")</f>
        <v>0</v>
      </c>
      <c r="T24" s="4">
        <f>COUNTIFS(E55:E177,"オフライン",J55:J177,"樫部",M55:M177,"&lt;&gt;")</f>
        <v>0</v>
      </c>
      <c r="U24" s="4">
        <f>COUNTIFS(E55:E177,"オフライン",J55:J177,"樫部",O55:O177,"&lt;&gt;")</f>
        <v>0</v>
      </c>
      <c r="V24" s="21">
        <f>COUNTIFS(E55:E177,"オフライン",J55:J177,"樫部",Q55:Q177,"&lt;&gt;")</f>
        <v>0</v>
      </c>
      <c r="X24" s="3"/>
      <c r="Y24" s="3"/>
      <c r="Z24" s="15"/>
    </row>
    <row r="25" spans="1:26" x14ac:dyDescent="0.45">
      <c r="A25" s="1"/>
      <c r="B25" s="1"/>
      <c r="O25" s="50"/>
      <c r="P25" s="51"/>
      <c r="Q25" s="51"/>
      <c r="R25" s="20" t="e">
        <f>R24/(R24+R26+R28)</f>
        <v>#DIV/0!</v>
      </c>
      <c r="S25" s="20" t="e">
        <f>S24/R24</f>
        <v>#DIV/0!</v>
      </c>
      <c r="T25" s="20" t="e">
        <f>T24/R24</f>
        <v>#DIV/0!</v>
      </c>
      <c r="U25" s="20" t="e">
        <f>U24/R24</f>
        <v>#DIV/0!</v>
      </c>
      <c r="V25" s="22" t="e">
        <f>V24/R24</f>
        <v>#DIV/0!</v>
      </c>
      <c r="X25" s="3"/>
      <c r="Y25" s="3"/>
      <c r="Z25" s="15"/>
    </row>
    <row r="26" spans="1:26" x14ac:dyDescent="0.45">
      <c r="A26" s="1"/>
      <c r="B26" s="1"/>
      <c r="O26" s="50"/>
      <c r="P26" s="51" t="s">
        <v>4</v>
      </c>
      <c r="Q26" s="51"/>
      <c r="R26" s="4">
        <f>COUNTIFS(E55:E177,"ホットペッパー",J55:J177,"樫部")</f>
        <v>0</v>
      </c>
      <c r="S26" s="4">
        <f>COUNTIFS(E55:E177,"ホットペッパー",J55:J177,"樫部",K55:K177,"&lt;&gt;")</f>
        <v>0</v>
      </c>
      <c r="T26" s="4">
        <f>COUNTIFS(E55:E177,"ホットペッパー",J55:J177,"樫部",M55:M177,"&lt;&gt;")</f>
        <v>0</v>
      </c>
      <c r="U26" s="4">
        <f>COUNTIFS(E55:E177,"ホットペッパー",J55:J177,"樫部",O55:O177,"&lt;&gt;")</f>
        <v>0</v>
      </c>
      <c r="V26" s="21">
        <f>COUNTIFS(E55:E177,"ホットペッパー",J55:J177,"樫部",Q55:Q177,"&lt;&gt;")</f>
        <v>0</v>
      </c>
      <c r="X26" s="3"/>
      <c r="Y26" s="3"/>
      <c r="Z26" s="15"/>
    </row>
    <row r="27" spans="1:26" x14ac:dyDescent="0.45">
      <c r="A27" s="1"/>
      <c r="B27" s="1"/>
      <c r="O27" s="50"/>
      <c r="P27" s="51"/>
      <c r="Q27" s="51"/>
      <c r="R27" s="20" t="e">
        <f>R26/(R26+R28+R30)</f>
        <v>#DIV/0!</v>
      </c>
      <c r="S27" s="20" t="e">
        <f>S26/R26</f>
        <v>#DIV/0!</v>
      </c>
      <c r="T27" s="20" t="e">
        <f>T26/R26</f>
        <v>#DIV/0!</v>
      </c>
      <c r="U27" s="20" t="e">
        <f>U26/R26</f>
        <v>#DIV/0!</v>
      </c>
      <c r="V27" s="22" t="e">
        <f>V26/R26</f>
        <v>#DIV/0!</v>
      </c>
    </row>
    <row r="28" spans="1:26" x14ac:dyDescent="0.45">
      <c r="A28" s="1"/>
      <c r="B28" s="1"/>
      <c r="O28" s="50" t="s">
        <v>8</v>
      </c>
      <c r="P28" s="51" t="s">
        <v>31</v>
      </c>
      <c r="Q28" s="51"/>
      <c r="R28" s="4">
        <f>COUNTIFS(E55:E177,"オンライン",J55:J177,"裕美")</f>
        <v>0</v>
      </c>
      <c r="S28" s="4">
        <f>COUNTIFS(E55:E177,"オンライン",J55:J177,"裕美",K55:K177,"&lt;&gt;")</f>
        <v>0</v>
      </c>
      <c r="T28" s="4">
        <f>COUNTIFS(E55:E177,"オンライン",J55:J177,"裕美",M55:M177,"&lt;&gt;")</f>
        <v>0</v>
      </c>
      <c r="U28" s="4">
        <f>COUNTIFS(E55:E177,"オンライン",J55:J177,"裕美",O55:O177,"&lt;&gt;")</f>
        <v>0</v>
      </c>
      <c r="V28" s="21">
        <f>COUNTIFS(E55:E177,"オンライン",J55:J177,"裕美",Q55:Q177,"&lt;&gt;")</f>
        <v>0</v>
      </c>
    </row>
    <row r="29" spans="1:26" x14ac:dyDescent="0.45">
      <c r="A29" s="1"/>
      <c r="B29" s="1"/>
      <c r="O29" s="50"/>
      <c r="P29" s="51"/>
      <c r="Q29" s="51"/>
      <c r="R29" s="20" t="e">
        <f>R28/(R28+R30+R32)</f>
        <v>#DIV/0!</v>
      </c>
      <c r="S29" s="20" t="e">
        <f>S28/R28</f>
        <v>#DIV/0!</v>
      </c>
      <c r="T29" s="20" t="e">
        <f>T28/R28</f>
        <v>#DIV/0!</v>
      </c>
      <c r="U29" s="20" t="e">
        <f>U28/R28</f>
        <v>#DIV/0!</v>
      </c>
      <c r="V29" s="22" t="e">
        <f>V28/R28</f>
        <v>#DIV/0!</v>
      </c>
      <c r="X29" s="43" t="s">
        <v>49</v>
      </c>
      <c r="Y29" s="43"/>
      <c r="Z29" s="43"/>
    </row>
    <row r="30" spans="1:26" x14ac:dyDescent="0.45">
      <c r="A30" s="1"/>
      <c r="B30" s="1"/>
      <c r="O30" s="50"/>
      <c r="P30" s="51" t="s">
        <v>32</v>
      </c>
      <c r="Q30" s="51"/>
      <c r="R30" s="4">
        <f>COUNTIFS(E55:E177,"オフライン",J55:J177,"裕美")</f>
        <v>0</v>
      </c>
      <c r="S30" s="4">
        <f>COUNTIFS(E55:E177,"オフライン",J55:J177,"裕美",K55:K177,"&lt;&gt;")</f>
        <v>0</v>
      </c>
      <c r="T30" s="4">
        <f>COUNTIFS(E55:E177,"オフライン",J55:J177,"裕美",M55:M177,"&lt;&gt;")</f>
        <v>0</v>
      </c>
      <c r="U30" s="4">
        <f>COUNTIFS(E55:E177,"オフライン",J55:J177,"裕美",O55:O177,"&lt;&gt;")</f>
        <v>0</v>
      </c>
      <c r="V30" s="21">
        <f>COUNTIFS(E55:E177,"オフライン",J55:J177,"裕美",Q55:Q177,"&lt;&gt;")</f>
        <v>0</v>
      </c>
      <c r="X30" s="2" t="s">
        <v>50</v>
      </c>
    </row>
    <row r="31" spans="1:26" x14ac:dyDescent="0.45">
      <c r="A31" s="1"/>
      <c r="B31" s="1"/>
      <c r="O31" s="50"/>
      <c r="P31" s="51"/>
      <c r="Q31" s="51"/>
      <c r="R31" s="20" t="e">
        <f>R30/(R30+R32+R34)</f>
        <v>#DIV/0!</v>
      </c>
      <c r="S31" s="20" t="e">
        <f>S30/R30</f>
        <v>#DIV/0!</v>
      </c>
      <c r="T31" s="20" t="e">
        <f>T30/R30</f>
        <v>#DIV/0!</v>
      </c>
      <c r="U31" s="20" t="e">
        <f>U30/R30</f>
        <v>#DIV/0!</v>
      </c>
      <c r="V31" s="22" t="e">
        <f>V30/R30</f>
        <v>#DIV/0!</v>
      </c>
      <c r="X31" s="16"/>
      <c r="Y31" s="16" t="s">
        <v>51</v>
      </c>
      <c r="Z31" s="16" t="s">
        <v>52</v>
      </c>
    </row>
    <row r="32" spans="1:26" x14ac:dyDescent="0.45">
      <c r="A32" s="1"/>
      <c r="B32" s="1"/>
      <c r="O32" s="50"/>
      <c r="P32" s="51" t="s">
        <v>4</v>
      </c>
      <c r="Q32" s="51"/>
      <c r="R32" s="4">
        <f>COUNTIFS(E55:E177,"ホットペッパー",J55:J177,"裕美")</f>
        <v>0</v>
      </c>
      <c r="S32" s="4">
        <f>COUNTIFS(E55:E177,"ホットペッパー",J55:J177,"裕美",K55:K177,"&lt;&gt;")</f>
        <v>0</v>
      </c>
      <c r="T32" s="4">
        <f>COUNTIFS(E55:E177,"ホットペッパー",J55:J177,"裕美",M55:M177,"&lt;&gt;")</f>
        <v>0</v>
      </c>
      <c r="U32" s="4">
        <f>COUNTIFS(E55:E177,"ホットペッパー",J55:J177,"裕美",O55:O177,"&lt;&gt;")</f>
        <v>0</v>
      </c>
      <c r="V32" s="21">
        <f>COUNTIFS(E55:E177,"ホットペッパー",J55:J177,"裕美",Q55:Q177,"&lt;&gt;")</f>
        <v>0</v>
      </c>
      <c r="X32" s="16" t="s">
        <v>3</v>
      </c>
      <c r="Y32" s="3">
        <f>COUNTIFS(H55:H177,"〇",J55:J177,"本澤")</f>
        <v>1</v>
      </c>
      <c r="Z32" s="15">
        <f>Y32/COUNTIF(J55:J177,"本澤")</f>
        <v>1</v>
      </c>
    </row>
    <row r="33" spans="1:26" x14ac:dyDescent="0.45">
      <c r="A33" s="1"/>
      <c r="B33" s="1"/>
      <c r="O33" s="50"/>
      <c r="P33" s="51"/>
      <c r="Q33" s="51"/>
      <c r="R33" s="20" t="e">
        <f>R32/(R32+R34+R36)</f>
        <v>#DIV/0!</v>
      </c>
      <c r="S33" s="20" t="e">
        <f>S32/R32</f>
        <v>#DIV/0!</v>
      </c>
      <c r="T33" s="20" t="e">
        <f>T32/R32</f>
        <v>#DIV/0!</v>
      </c>
      <c r="U33" s="20" t="e">
        <f>U32/R32</f>
        <v>#DIV/0!</v>
      </c>
      <c r="V33" s="22" t="e">
        <f>V32/R32</f>
        <v>#DIV/0!</v>
      </c>
      <c r="X33" s="16" t="s">
        <v>5</v>
      </c>
      <c r="Y33" s="3">
        <f>COUNTIFS(H55:H177,"〇",J55:J177,"中村")</f>
        <v>0</v>
      </c>
      <c r="Z33" s="15" t="e">
        <f>Y33/COUNTIF(J55:J177,"中村")</f>
        <v>#DIV/0!</v>
      </c>
    </row>
    <row r="34" spans="1:26" x14ac:dyDescent="0.45">
      <c r="A34" s="1"/>
      <c r="B34" s="1"/>
      <c r="O34" s="50" t="s">
        <v>9</v>
      </c>
      <c r="P34" s="51" t="s">
        <v>31</v>
      </c>
      <c r="Q34" s="51"/>
      <c r="R34" s="4">
        <f>COUNTIFS(E55:E177,"オンライン",J55:J177,"小池")</f>
        <v>0</v>
      </c>
      <c r="S34" s="4">
        <f>COUNTIFS(E55:E177,"オンライン",J55:J177,"小池",K55:K177,"&lt;&gt;")</f>
        <v>0</v>
      </c>
      <c r="T34" s="4">
        <f>COUNTIFS(E55:E177,"オンライン",J55:J177,"小池",M55:M177,"&lt;&gt;")</f>
        <v>0</v>
      </c>
      <c r="U34" s="4">
        <f>COUNTIFS(E55:E177,"オンライン",J55:J177,"小池",O55:O177,"&lt;&gt;")</f>
        <v>0</v>
      </c>
      <c r="V34" s="21">
        <f>COUNTIFS(E55:E177,"オンライン",J55:J177,"小池",Q55:Q177,"&lt;&gt;")</f>
        <v>0</v>
      </c>
      <c r="X34" s="16" t="s">
        <v>6</v>
      </c>
      <c r="Y34" s="3">
        <f>COUNTIFS(H55:H177,"〇",J55:J177,"裕之")</f>
        <v>0</v>
      </c>
      <c r="Z34" s="15" t="e">
        <f>Y34/COUNTIF(J55:J177,"裕之")</f>
        <v>#DIV/0!</v>
      </c>
    </row>
    <row r="35" spans="1:26" x14ac:dyDescent="0.45">
      <c r="A35" s="1"/>
      <c r="B35" s="1"/>
      <c r="O35" s="50"/>
      <c r="P35" s="51"/>
      <c r="Q35" s="51"/>
      <c r="R35" s="20" t="e">
        <f>R34/(R34+R36+R38)</f>
        <v>#DIV/0!</v>
      </c>
      <c r="S35" s="20" t="e">
        <f>S34/R34</f>
        <v>#DIV/0!</v>
      </c>
      <c r="T35" s="20" t="e">
        <f>T34/R34</f>
        <v>#DIV/0!</v>
      </c>
      <c r="U35" s="20" t="e">
        <f>U34/R34</f>
        <v>#DIV/0!</v>
      </c>
      <c r="V35" s="22" t="e">
        <f>V34/R34</f>
        <v>#DIV/0!</v>
      </c>
      <c r="X35" s="16" t="s">
        <v>7</v>
      </c>
      <c r="Y35" s="3">
        <f>COUNTIFS(H55:H177,"〇",J55:J177,"樫部")</f>
        <v>0</v>
      </c>
      <c r="Z35" s="15" t="e">
        <f>Y35/COUNTIF(J55:J177,"樫部")</f>
        <v>#DIV/0!</v>
      </c>
    </row>
    <row r="36" spans="1:26" x14ac:dyDescent="0.45">
      <c r="A36" s="1"/>
      <c r="B36" s="1"/>
      <c r="O36" s="50"/>
      <c r="P36" s="51" t="s">
        <v>32</v>
      </c>
      <c r="Q36" s="51"/>
      <c r="R36" s="4">
        <f>COUNTIFS(E55:E177,"オフライン",J55:J177,"小池")</f>
        <v>0</v>
      </c>
      <c r="S36" s="4">
        <f>COUNTIFS(E55:E177,"オフライン",J55:J177,"小池",K55:K177,"&lt;&gt;")</f>
        <v>0</v>
      </c>
      <c r="T36" s="4">
        <f>COUNTIFS(E55:E177,"オフライン",J55:J177,"小池",M55:M177,"&lt;&gt;")</f>
        <v>0</v>
      </c>
      <c r="U36" s="4">
        <f>COUNTIFS(E55:E177,"オフライン",J55:J177,"小池",O55:O177,"&lt;&gt;")</f>
        <v>0</v>
      </c>
      <c r="V36" s="21">
        <f>COUNTIFS(E55:E177,"オフライン",J55:J177,"小池",Q55:Q177,"&lt;&gt;")</f>
        <v>0</v>
      </c>
      <c r="X36" s="16" t="s">
        <v>8</v>
      </c>
      <c r="Y36" s="3">
        <f>COUNTIFS(H55:H177,"〇",J55:J177,"裕美")</f>
        <v>0</v>
      </c>
      <c r="Z36" s="15" t="e">
        <f>Y36/COUNTIF(J55:J177,"裕美")</f>
        <v>#DIV/0!</v>
      </c>
    </row>
    <row r="37" spans="1:26" x14ac:dyDescent="0.45">
      <c r="A37" s="1"/>
      <c r="B37" s="1"/>
      <c r="O37" s="50"/>
      <c r="P37" s="51"/>
      <c r="Q37" s="51"/>
      <c r="R37" s="20" t="e">
        <f>R36/(R36+R38+R40)</f>
        <v>#DIV/0!</v>
      </c>
      <c r="S37" s="20" t="e">
        <f>S36/R36</f>
        <v>#DIV/0!</v>
      </c>
      <c r="T37" s="20" t="e">
        <f>T36/R36</f>
        <v>#DIV/0!</v>
      </c>
      <c r="U37" s="20" t="e">
        <f>U36/R36</f>
        <v>#DIV/0!</v>
      </c>
      <c r="V37" s="22" t="e">
        <f>V36/R36</f>
        <v>#DIV/0!</v>
      </c>
      <c r="X37" s="16" t="s">
        <v>9</v>
      </c>
      <c r="Y37" s="3">
        <f>COUNTIFS(H55:H177,"〇",J55:J177,"小池")</f>
        <v>0</v>
      </c>
      <c r="Z37" s="15" t="e">
        <f>Y37/COUNTIF(J55:J177,"小池")</f>
        <v>#DIV/0!</v>
      </c>
    </row>
    <row r="38" spans="1:26" x14ac:dyDescent="0.45">
      <c r="A38" s="1"/>
      <c r="B38" s="1"/>
      <c r="O38" s="50"/>
      <c r="P38" s="51" t="s">
        <v>4</v>
      </c>
      <c r="Q38" s="51"/>
      <c r="R38" s="4">
        <f>COUNTIFS(E55:E177,"ホットペッパー",J55:J177,"小池")</f>
        <v>0</v>
      </c>
      <c r="S38" s="4">
        <f>COUNTIFS(E55:E177,"ホットペッパー",J55:J177,"小池",K55:K177,"&lt;&gt;")</f>
        <v>0</v>
      </c>
      <c r="T38" s="4">
        <f>COUNTIFS(E55:E177,"ホットペッパー",J55:J177,"小池",M55:M177,"&lt;&gt;")</f>
        <v>0</v>
      </c>
      <c r="U38" s="4">
        <f>COUNTIFS(E55:E177,"ホットペッパー",J55:J177,"小池",O55:O177,"&lt;&gt;")</f>
        <v>0</v>
      </c>
      <c r="V38" s="21">
        <f>COUNTIFS(E55:E177,"ホットペッパー",J55:J177,"小池",Q55:Q177,"&lt;&gt;")</f>
        <v>0</v>
      </c>
      <c r="X38" s="16" t="s">
        <v>10</v>
      </c>
      <c r="Y38" s="3">
        <f>COUNTIFS(H55:H177,"〇",J55:J177,"荒井")</f>
        <v>0</v>
      </c>
      <c r="Z38" s="15" t="e">
        <f>Y38/COUNTIF(J55:J177,"荒井")</f>
        <v>#DIV/0!</v>
      </c>
    </row>
    <row r="39" spans="1:26" x14ac:dyDescent="0.45">
      <c r="A39" s="1"/>
      <c r="B39" s="1"/>
      <c r="O39" s="50"/>
      <c r="P39" s="51"/>
      <c r="Q39" s="51"/>
      <c r="R39" s="20" t="e">
        <f>R38/(R38+R40+R42)</f>
        <v>#DIV/0!</v>
      </c>
      <c r="S39" s="20" t="e">
        <f>S38/R38</f>
        <v>#DIV/0!</v>
      </c>
      <c r="T39" s="20" t="e">
        <f>T38/R38</f>
        <v>#DIV/0!</v>
      </c>
      <c r="U39" s="20" t="e">
        <f>U38/R38</f>
        <v>#DIV/0!</v>
      </c>
      <c r="V39" s="22" t="e">
        <f>V38/R38</f>
        <v>#DIV/0!</v>
      </c>
      <c r="X39" s="3"/>
      <c r="Y39" s="3"/>
      <c r="Z39" s="3"/>
    </row>
    <row r="40" spans="1:26" x14ac:dyDescent="0.45">
      <c r="A40" s="1"/>
      <c r="B40" s="1"/>
      <c r="O40" s="50" t="s">
        <v>10</v>
      </c>
      <c r="P40" s="51" t="s">
        <v>31</v>
      </c>
      <c r="Q40" s="51"/>
      <c r="R40" s="4">
        <f>COUNTIFS(E55:E177,"オンライン",J55:J177,"荒井")</f>
        <v>0</v>
      </c>
      <c r="S40" s="4">
        <f>COUNTIFS(E55:E177,"オンライン",J55:J177,"荒井",K55:K177,"&lt;&gt;")</f>
        <v>0</v>
      </c>
      <c r="T40" s="4">
        <f>COUNTIFS(E55:E177,"オンライン",J55:J177,"荒井",M55:M177,"&lt;&gt;")</f>
        <v>0</v>
      </c>
      <c r="U40" s="4">
        <f>COUNTIFS(E55:E177,"オンライン",J55:J177,"荒井",O55:O177,"&lt;&gt;")</f>
        <v>0</v>
      </c>
      <c r="V40" s="21">
        <f>COUNTIFS(E55:E177,"オンライン",J55:J177,"荒井",Q55:Q177,"&lt;&gt;")</f>
        <v>0</v>
      </c>
      <c r="X40" s="3"/>
      <c r="Y40" s="3"/>
      <c r="Z40" s="3"/>
    </row>
    <row r="41" spans="1:26" x14ac:dyDescent="0.45">
      <c r="A41" s="1"/>
      <c r="B41" s="1"/>
      <c r="O41" s="50"/>
      <c r="P41" s="51"/>
      <c r="Q41" s="51"/>
      <c r="R41" s="20" t="e">
        <f>R40/(R40+R42+R44)</f>
        <v>#DIV/0!</v>
      </c>
      <c r="S41" s="20" t="e">
        <f>S40/R40</f>
        <v>#DIV/0!</v>
      </c>
      <c r="T41" s="20" t="e">
        <f>T40/R40</f>
        <v>#DIV/0!</v>
      </c>
      <c r="U41" s="20" t="e">
        <f>U40/R40</f>
        <v>#DIV/0!</v>
      </c>
      <c r="V41" s="22" t="e">
        <f>V40/R40</f>
        <v>#DIV/0!</v>
      </c>
      <c r="X41" s="3"/>
      <c r="Y41" s="3"/>
      <c r="Z41" s="3"/>
    </row>
    <row r="42" spans="1:26" x14ac:dyDescent="0.45">
      <c r="A42" s="1"/>
      <c r="B42" s="1"/>
      <c r="O42" s="50"/>
      <c r="P42" s="51" t="s">
        <v>32</v>
      </c>
      <c r="Q42" s="51"/>
      <c r="R42" s="4">
        <f>COUNTIFS(E55:E177,"オフライン",J55:J177,"荒井")</f>
        <v>0</v>
      </c>
      <c r="S42" s="4">
        <f>COUNTIFS(E55:E177,"オフライン",J55:J177,"荒井",K55:K177,"&lt;&gt;")</f>
        <v>0</v>
      </c>
      <c r="T42" s="4">
        <f>COUNTIFS(E55:E177,"オフライン",J55:J177,"荒井",M55:M177,"&lt;&gt;")</f>
        <v>0</v>
      </c>
      <c r="U42" s="4">
        <f>COUNTIFS(E55:E177,"オフライン",J55:J177,"荒井",O55:O177,"&lt;&gt;")</f>
        <v>0</v>
      </c>
      <c r="V42" s="21">
        <f>COUNTIFS(E55:E177,"オフライン",J55:J177,"荒井",Q55:Q177,"&lt;&gt;")</f>
        <v>0</v>
      </c>
    </row>
    <row r="43" spans="1:26" x14ac:dyDescent="0.45">
      <c r="A43" s="1"/>
      <c r="B43" s="1"/>
      <c r="O43" s="50"/>
      <c r="P43" s="51"/>
      <c r="Q43" s="51"/>
      <c r="R43" s="20" t="e">
        <f>R42/(R42+R44+R46)</f>
        <v>#DIV/0!</v>
      </c>
      <c r="S43" s="20" t="e">
        <f>S42/R42</f>
        <v>#DIV/0!</v>
      </c>
      <c r="T43" s="20" t="e">
        <f>T42/R42</f>
        <v>#DIV/0!</v>
      </c>
      <c r="U43" s="20" t="e">
        <f>U42/R42</f>
        <v>#DIV/0!</v>
      </c>
      <c r="V43" s="22" t="e">
        <f>V42/R42</f>
        <v>#DIV/0!</v>
      </c>
    </row>
    <row r="44" spans="1:26" x14ac:dyDescent="0.45">
      <c r="A44" s="1"/>
      <c r="B44" s="1"/>
      <c r="O44" s="50"/>
      <c r="P44" s="51" t="s">
        <v>4</v>
      </c>
      <c r="Q44" s="51"/>
      <c r="R44" s="4">
        <f>COUNTIFS(E55:E177,"ホットペッパー",J55:J177,"荒井")</f>
        <v>0</v>
      </c>
      <c r="S44" s="4">
        <f>COUNTIFS(E55:E177,"ホットペッパー",J55:J177,"荒井",K55:K177,"&lt;&gt;")</f>
        <v>0</v>
      </c>
      <c r="T44" s="4">
        <f>COUNTIFS(E55:E177,"ホットペッパー",J55:J177,"荒井",M55:M177,"&lt;&gt;")</f>
        <v>0</v>
      </c>
      <c r="U44" s="4">
        <f>COUNTIFS(E55:E177,"ホットペッパー",J55:J177,"荒井",O55:O177,"&lt;&gt;")</f>
        <v>0</v>
      </c>
      <c r="V44" s="21">
        <f>COUNTIFS(E55:E177,"ホットペッパー",J55:J177,"荒井",Q55:Q177,"&lt;&gt;")</f>
        <v>0</v>
      </c>
    </row>
    <row r="45" spans="1:26" ht="18.600000000000001" thickBot="1" x14ac:dyDescent="0.5">
      <c r="A45" s="1"/>
      <c r="B45" s="1"/>
      <c r="O45" s="53"/>
      <c r="P45" s="52"/>
      <c r="Q45" s="52"/>
      <c r="R45" s="38" t="e">
        <f>R44/(R44+R46+R48)</f>
        <v>#DIV/0!</v>
      </c>
      <c r="S45" s="38" t="e">
        <f>S44/R44</f>
        <v>#DIV/0!</v>
      </c>
      <c r="T45" s="38" t="e">
        <f>T44/R44</f>
        <v>#DIV/0!</v>
      </c>
      <c r="U45" s="38" t="e">
        <f>U44/R44</f>
        <v>#DIV/0!</v>
      </c>
      <c r="V45" s="39" t="e">
        <f>V44/R44</f>
        <v>#DIV/0!</v>
      </c>
    </row>
    <row r="46" spans="1:26" x14ac:dyDescent="0.45">
      <c r="A46" s="1"/>
      <c r="B46" s="1"/>
    </row>
    <row r="47" spans="1:26" x14ac:dyDescent="0.45">
      <c r="A47" s="1"/>
      <c r="B47" s="1"/>
    </row>
    <row r="48" spans="1:26" x14ac:dyDescent="0.45">
      <c r="A48" s="1"/>
      <c r="B48" s="1"/>
    </row>
    <row r="49" spans="1:27" x14ac:dyDescent="0.45">
      <c r="A49" s="1"/>
      <c r="B49" s="1"/>
    </row>
    <row r="50" spans="1:27" x14ac:dyDescent="0.45">
      <c r="A50" s="1"/>
      <c r="B50" s="1"/>
    </row>
    <row r="51" spans="1:27" x14ac:dyDescent="0.45">
      <c r="A51" s="1"/>
      <c r="B51" s="1"/>
    </row>
    <row r="52" spans="1:27" x14ac:dyDescent="0.45">
      <c r="A52" s="1"/>
      <c r="B52" s="1"/>
    </row>
    <row r="53" spans="1:27" x14ac:dyDescent="0.45">
      <c r="B53" s="5" t="s">
        <v>22</v>
      </c>
      <c r="I53" s="1" t="s">
        <v>27</v>
      </c>
      <c r="K53" s="1" t="s">
        <v>27</v>
      </c>
      <c r="M53" s="1" t="s">
        <v>27</v>
      </c>
      <c r="O53" s="1" t="s">
        <v>27</v>
      </c>
      <c r="Q53" s="1" t="s">
        <v>27</v>
      </c>
    </row>
    <row r="54" spans="1:27" ht="36" x14ac:dyDescent="0.45">
      <c r="A54" s="6" t="s">
        <v>17</v>
      </c>
      <c r="B54" s="6" t="s">
        <v>18</v>
      </c>
      <c r="C54" s="49" t="s">
        <v>19</v>
      </c>
      <c r="D54" s="49"/>
      <c r="E54" s="8" t="s">
        <v>23</v>
      </c>
      <c r="F54" s="9" t="s">
        <v>24</v>
      </c>
      <c r="G54" s="9" t="s">
        <v>25</v>
      </c>
      <c r="H54" s="10" t="s">
        <v>26</v>
      </c>
      <c r="I54" s="11" t="s">
        <v>43</v>
      </c>
      <c r="J54" s="11" t="s">
        <v>48</v>
      </c>
      <c r="K54" s="11" t="s">
        <v>44</v>
      </c>
      <c r="L54" s="11" t="s">
        <v>48</v>
      </c>
      <c r="M54" s="11" t="s">
        <v>45</v>
      </c>
      <c r="N54" s="11" t="s">
        <v>48</v>
      </c>
      <c r="O54" s="11" t="s">
        <v>46</v>
      </c>
      <c r="P54" s="11" t="s">
        <v>48</v>
      </c>
      <c r="Q54" s="11" t="s">
        <v>47</v>
      </c>
      <c r="R54" s="11" t="s">
        <v>48</v>
      </c>
      <c r="S54" s="7" t="s">
        <v>20</v>
      </c>
      <c r="T54" s="49" t="s">
        <v>21</v>
      </c>
      <c r="U54" s="49"/>
      <c r="V54" s="49"/>
      <c r="W54" s="49" t="s">
        <v>35</v>
      </c>
      <c r="X54" s="49"/>
      <c r="Y54" s="49"/>
      <c r="Z54" s="49"/>
      <c r="AA54" s="49"/>
    </row>
    <row r="55" spans="1:27" x14ac:dyDescent="0.45">
      <c r="A55" s="12">
        <f>MAX(I55,K55,M55,O55,Q55)</f>
        <v>45693</v>
      </c>
      <c r="B55" s="3">
        <v>1000</v>
      </c>
      <c r="C55" s="48" t="s">
        <v>53</v>
      </c>
      <c r="D55" s="48"/>
      <c r="E55" s="13" t="s">
        <v>30</v>
      </c>
      <c r="F55" s="4" t="s">
        <v>39</v>
      </c>
      <c r="G55" s="4" t="s">
        <v>39</v>
      </c>
      <c r="H55" s="4" t="s">
        <v>39</v>
      </c>
      <c r="I55" s="14">
        <v>45689</v>
      </c>
      <c r="J55" s="3" t="s">
        <v>2</v>
      </c>
      <c r="K55" s="14">
        <v>45693</v>
      </c>
      <c r="L55" s="3" t="s">
        <v>2</v>
      </c>
      <c r="M55" s="14"/>
      <c r="N55" s="3"/>
      <c r="O55" s="14"/>
      <c r="P55" s="3"/>
      <c r="Q55" s="14"/>
      <c r="R55" s="3"/>
      <c r="S55" s="4" t="str">
        <f ca="1">IF(TODAY()&gt;EDATE(A55,1),"○","")</f>
        <v/>
      </c>
      <c r="T55" s="48"/>
      <c r="U55" s="48"/>
      <c r="V55" s="48"/>
      <c r="W55" s="48"/>
      <c r="X55" s="48"/>
      <c r="Y55" s="48"/>
      <c r="Z55" s="48"/>
      <c r="AA55" s="48"/>
    </row>
    <row r="56" spans="1:27" x14ac:dyDescent="0.45">
      <c r="A56" s="12">
        <f t="shared" ref="A56:A119" si="0">MAX(I56,K56,M56,O56,Q56)</f>
        <v>0</v>
      </c>
      <c r="B56" s="3">
        <f>B55+1</f>
        <v>1001</v>
      </c>
      <c r="C56" s="48"/>
      <c r="D56" s="48"/>
      <c r="E56" s="13"/>
      <c r="F56" s="4"/>
      <c r="G56" s="4"/>
      <c r="H56" s="4"/>
      <c r="I56" s="14"/>
      <c r="J56" s="3"/>
      <c r="K56" s="14"/>
      <c r="L56" s="3"/>
      <c r="M56" s="14"/>
      <c r="N56" s="3"/>
      <c r="O56" s="3"/>
      <c r="P56" s="3"/>
      <c r="Q56" s="3"/>
      <c r="R56" s="3"/>
      <c r="S56" s="4" t="str">
        <f t="shared" ref="S56:S119" ca="1" si="1">IF(TODAY()&gt;EDATE(A56,1),"○","")</f>
        <v>○</v>
      </c>
      <c r="T56" s="48"/>
      <c r="U56" s="48"/>
      <c r="V56" s="48"/>
      <c r="W56" s="48"/>
      <c r="X56" s="48"/>
      <c r="Y56" s="48"/>
      <c r="Z56" s="48"/>
      <c r="AA56" s="48"/>
    </row>
    <row r="57" spans="1:27" x14ac:dyDescent="0.45">
      <c r="A57" s="12">
        <f t="shared" si="0"/>
        <v>0</v>
      </c>
      <c r="B57" s="3">
        <f t="shared" ref="B57:B120" si="2">B56+1</f>
        <v>1002</v>
      </c>
      <c r="C57" s="48"/>
      <c r="D57" s="48"/>
      <c r="E57" s="13"/>
      <c r="F57" s="4"/>
      <c r="G57" s="4"/>
      <c r="H57" s="4"/>
      <c r="I57" s="14"/>
      <c r="J57" s="3"/>
      <c r="K57" s="14"/>
      <c r="L57" s="3"/>
      <c r="M57" s="14"/>
      <c r="N57" s="3"/>
      <c r="O57" s="14"/>
      <c r="P57" s="3"/>
      <c r="Q57" s="14"/>
      <c r="R57" s="3"/>
      <c r="S57" s="4" t="str">
        <f t="shared" ca="1" si="1"/>
        <v>○</v>
      </c>
      <c r="T57" s="48"/>
      <c r="U57" s="48"/>
      <c r="V57" s="48"/>
      <c r="W57" s="48"/>
      <c r="X57" s="48"/>
      <c r="Y57" s="48"/>
      <c r="Z57" s="48"/>
      <c r="AA57" s="48"/>
    </row>
    <row r="58" spans="1:27" x14ac:dyDescent="0.45">
      <c r="A58" s="12">
        <f t="shared" si="0"/>
        <v>0</v>
      </c>
      <c r="B58" s="3">
        <f t="shared" si="2"/>
        <v>1003</v>
      </c>
      <c r="C58" s="48"/>
      <c r="D58" s="48"/>
      <c r="E58" s="13"/>
      <c r="F58" s="4"/>
      <c r="G58" s="4"/>
      <c r="H58" s="4"/>
      <c r="I58" s="14"/>
      <c r="J58" s="3"/>
      <c r="K58" s="14"/>
      <c r="L58" s="3"/>
      <c r="M58" s="14"/>
      <c r="N58" s="3"/>
      <c r="O58" s="14"/>
      <c r="P58" s="3"/>
      <c r="Q58" s="14"/>
      <c r="R58" s="3"/>
      <c r="S58" s="4" t="str">
        <f t="shared" ca="1" si="1"/>
        <v>○</v>
      </c>
      <c r="T58" s="48"/>
      <c r="U58" s="48"/>
      <c r="V58" s="48"/>
      <c r="W58" s="48"/>
      <c r="X58" s="48"/>
      <c r="Y58" s="48"/>
      <c r="Z58" s="48"/>
      <c r="AA58" s="48"/>
    </row>
    <row r="59" spans="1:27" x14ac:dyDescent="0.45">
      <c r="A59" s="12">
        <f t="shared" si="0"/>
        <v>0</v>
      </c>
      <c r="B59" s="3">
        <f t="shared" si="2"/>
        <v>1004</v>
      </c>
      <c r="C59" s="48"/>
      <c r="D59" s="48"/>
      <c r="E59" s="13"/>
      <c r="F59" s="4"/>
      <c r="G59" s="4"/>
      <c r="H59" s="4"/>
      <c r="I59" s="14"/>
      <c r="J59" s="3"/>
      <c r="K59" s="14"/>
      <c r="L59" s="3"/>
      <c r="M59" s="3"/>
      <c r="N59" s="3"/>
      <c r="O59" s="3"/>
      <c r="P59" s="3"/>
      <c r="Q59" s="3"/>
      <c r="R59" s="3"/>
      <c r="S59" s="4" t="str">
        <f t="shared" ca="1" si="1"/>
        <v>○</v>
      </c>
      <c r="T59" s="48"/>
      <c r="U59" s="48"/>
      <c r="V59" s="48"/>
      <c r="W59" s="48"/>
      <c r="X59" s="48"/>
      <c r="Y59" s="48"/>
      <c r="Z59" s="48"/>
      <c r="AA59" s="48"/>
    </row>
    <row r="60" spans="1:27" x14ac:dyDescent="0.45">
      <c r="A60" s="12">
        <f>MAX(I60,K60,M60,O60,Q60)</f>
        <v>0</v>
      </c>
      <c r="B60" s="3">
        <f t="shared" si="2"/>
        <v>1005</v>
      </c>
      <c r="C60" s="48"/>
      <c r="D60" s="48"/>
      <c r="E60" s="13"/>
      <c r="F60" s="4"/>
      <c r="G60" s="4"/>
      <c r="H60" s="4"/>
      <c r="I60" s="14"/>
      <c r="J60" s="3"/>
      <c r="K60" s="14"/>
      <c r="L60" s="3"/>
      <c r="M60" s="14"/>
      <c r="N60" s="3"/>
      <c r="O60" s="14"/>
      <c r="P60" s="3"/>
      <c r="Q60" s="14"/>
      <c r="R60" s="3"/>
      <c r="S60" s="4" t="str">
        <f t="shared" ca="1" si="1"/>
        <v>○</v>
      </c>
      <c r="T60" s="48"/>
      <c r="U60" s="48"/>
      <c r="V60" s="48"/>
      <c r="W60" s="48"/>
      <c r="X60" s="48"/>
      <c r="Y60" s="48"/>
      <c r="Z60" s="48"/>
      <c r="AA60" s="48"/>
    </row>
    <row r="61" spans="1:27" x14ac:dyDescent="0.45">
      <c r="A61" s="12">
        <f t="shared" si="0"/>
        <v>0</v>
      </c>
      <c r="B61" s="3">
        <f t="shared" si="2"/>
        <v>1006</v>
      </c>
      <c r="C61" s="48"/>
      <c r="D61" s="48"/>
      <c r="E61" s="13"/>
      <c r="F61" s="4"/>
      <c r="G61" s="4"/>
      <c r="H61" s="4"/>
      <c r="I61" s="14"/>
      <c r="J61" s="3"/>
      <c r="K61" s="14"/>
      <c r="L61" s="3"/>
      <c r="M61" s="14"/>
      <c r="N61" s="3"/>
      <c r="O61" s="3"/>
      <c r="P61" s="3"/>
      <c r="Q61" s="3"/>
      <c r="R61" s="3"/>
      <c r="S61" s="4" t="str">
        <f t="shared" ca="1" si="1"/>
        <v>○</v>
      </c>
      <c r="T61" s="48"/>
      <c r="U61" s="48"/>
      <c r="V61" s="48"/>
      <c r="W61" s="48"/>
      <c r="X61" s="48"/>
      <c r="Y61" s="48"/>
      <c r="Z61" s="48"/>
      <c r="AA61" s="48"/>
    </row>
    <row r="62" spans="1:27" x14ac:dyDescent="0.45">
      <c r="A62" s="12">
        <f t="shared" si="0"/>
        <v>0</v>
      </c>
      <c r="B62" s="3">
        <f t="shared" si="2"/>
        <v>1007</v>
      </c>
      <c r="C62" s="48"/>
      <c r="D62" s="48"/>
      <c r="E62" s="13"/>
      <c r="F62" s="4"/>
      <c r="G62" s="4"/>
      <c r="H62" s="4"/>
      <c r="I62" s="14"/>
      <c r="J62" s="3"/>
      <c r="K62" s="14"/>
      <c r="L62" s="3"/>
      <c r="M62" s="14"/>
      <c r="N62" s="3"/>
      <c r="O62" s="14"/>
      <c r="P62" s="3"/>
      <c r="Q62" s="14"/>
      <c r="R62" s="3"/>
      <c r="S62" s="4" t="str">
        <f t="shared" ca="1" si="1"/>
        <v>○</v>
      </c>
      <c r="T62" s="48"/>
      <c r="U62" s="48"/>
      <c r="V62" s="48"/>
      <c r="W62" s="48"/>
      <c r="X62" s="48"/>
      <c r="Y62" s="48"/>
      <c r="Z62" s="48"/>
      <c r="AA62" s="48"/>
    </row>
    <row r="63" spans="1:27" x14ac:dyDescent="0.45">
      <c r="A63" s="12">
        <f t="shared" si="0"/>
        <v>0</v>
      </c>
      <c r="B63" s="3">
        <f t="shared" si="2"/>
        <v>1008</v>
      </c>
      <c r="C63" s="48"/>
      <c r="D63" s="48"/>
      <c r="E63" s="13"/>
      <c r="F63" s="4"/>
      <c r="G63" s="4"/>
      <c r="H63" s="4"/>
      <c r="I63" s="3"/>
      <c r="J63" s="3"/>
      <c r="K63" s="3"/>
      <c r="L63" s="3"/>
      <c r="M63" s="3"/>
      <c r="N63" s="3"/>
      <c r="O63" s="3"/>
      <c r="P63" s="3"/>
      <c r="Q63" s="3"/>
      <c r="R63" s="3"/>
      <c r="S63" s="4" t="str">
        <f t="shared" ca="1" si="1"/>
        <v>○</v>
      </c>
      <c r="T63" s="48"/>
      <c r="U63" s="48"/>
      <c r="V63" s="48"/>
      <c r="W63" s="48"/>
      <c r="X63" s="48"/>
      <c r="Y63" s="48"/>
      <c r="Z63" s="48"/>
      <c r="AA63" s="48"/>
    </row>
    <row r="64" spans="1:27" x14ac:dyDescent="0.45">
      <c r="A64" s="12">
        <f t="shared" si="0"/>
        <v>0</v>
      </c>
      <c r="B64" s="3">
        <f t="shared" si="2"/>
        <v>1009</v>
      </c>
      <c r="C64" s="48"/>
      <c r="D64" s="48"/>
      <c r="E64" s="13"/>
      <c r="F64" s="4"/>
      <c r="G64" s="4"/>
      <c r="H64" s="4"/>
      <c r="I64" s="3"/>
      <c r="J64" s="3"/>
      <c r="K64" s="3"/>
      <c r="L64" s="3"/>
      <c r="M64" s="3"/>
      <c r="N64" s="3"/>
      <c r="O64" s="3"/>
      <c r="P64" s="3"/>
      <c r="Q64" s="3"/>
      <c r="R64" s="3"/>
      <c r="S64" s="4" t="str">
        <f t="shared" ca="1" si="1"/>
        <v>○</v>
      </c>
      <c r="T64" s="48"/>
      <c r="U64" s="48"/>
      <c r="V64" s="48"/>
      <c r="W64" s="48"/>
      <c r="X64" s="48"/>
      <c r="Y64" s="48"/>
      <c r="Z64" s="48"/>
      <c r="AA64" s="48"/>
    </row>
    <row r="65" spans="1:27" x14ac:dyDescent="0.45">
      <c r="A65" s="12">
        <f t="shared" si="0"/>
        <v>0</v>
      </c>
      <c r="B65" s="3">
        <f t="shared" si="2"/>
        <v>1010</v>
      </c>
      <c r="C65" s="48"/>
      <c r="D65" s="48"/>
      <c r="E65" s="13"/>
      <c r="F65" s="4"/>
      <c r="G65" s="4"/>
      <c r="H65" s="4"/>
      <c r="I65" s="3"/>
      <c r="J65" s="3"/>
      <c r="K65" s="3"/>
      <c r="L65" s="3"/>
      <c r="M65" s="3"/>
      <c r="N65" s="3"/>
      <c r="O65" s="3"/>
      <c r="P65" s="3"/>
      <c r="Q65" s="3"/>
      <c r="R65" s="3"/>
      <c r="S65" s="4" t="str">
        <f t="shared" ca="1" si="1"/>
        <v>○</v>
      </c>
      <c r="T65" s="48"/>
      <c r="U65" s="48"/>
      <c r="V65" s="48"/>
      <c r="W65" s="48"/>
      <c r="X65" s="48"/>
      <c r="Y65" s="48"/>
      <c r="Z65" s="48"/>
      <c r="AA65" s="48"/>
    </row>
    <row r="66" spans="1:27" x14ac:dyDescent="0.45">
      <c r="A66" s="12">
        <f t="shared" si="0"/>
        <v>0</v>
      </c>
      <c r="B66" s="3">
        <f t="shared" si="2"/>
        <v>1011</v>
      </c>
      <c r="C66" s="48"/>
      <c r="D66" s="48"/>
      <c r="E66" s="13"/>
      <c r="F66" s="4"/>
      <c r="G66" s="4"/>
      <c r="H66" s="4"/>
      <c r="I66" s="3"/>
      <c r="J66" s="3"/>
      <c r="K66" s="3"/>
      <c r="L66" s="3"/>
      <c r="M66" s="3"/>
      <c r="N66" s="3"/>
      <c r="O66" s="3"/>
      <c r="P66" s="3"/>
      <c r="Q66" s="3"/>
      <c r="R66" s="3"/>
      <c r="S66" s="4" t="str">
        <f t="shared" ca="1" si="1"/>
        <v>○</v>
      </c>
      <c r="T66" s="48"/>
      <c r="U66" s="48"/>
      <c r="V66" s="48"/>
      <c r="W66" s="48"/>
      <c r="X66" s="48"/>
      <c r="Y66" s="48"/>
      <c r="Z66" s="48"/>
      <c r="AA66" s="48"/>
    </row>
    <row r="67" spans="1:27" x14ac:dyDescent="0.45">
      <c r="A67" s="12">
        <f t="shared" si="0"/>
        <v>0</v>
      </c>
      <c r="B67" s="3">
        <f t="shared" si="2"/>
        <v>1012</v>
      </c>
      <c r="C67" s="48"/>
      <c r="D67" s="48"/>
      <c r="E67" s="13"/>
      <c r="F67" s="4"/>
      <c r="G67" s="4"/>
      <c r="H67" s="4"/>
      <c r="I67" s="3"/>
      <c r="J67" s="3"/>
      <c r="K67" s="3"/>
      <c r="L67" s="3"/>
      <c r="M67" s="3"/>
      <c r="N67" s="3"/>
      <c r="O67" s="3"/>
      <c r="P67" s="3"/>
      <c r="Q67" s="3"/>
      <c r="R67" s="3"/>
      <c r="S67" s="4" t="str">
        <f t="shared" ca="1" si="1"/>
        <v>○</v>
      </c>
      <c r="T67" s="48"/>
      <c r="U67" s="48"/>
      <c r="V67" s="48"/>
      <c r="W67" s="48"/>
      <c r="X67" s="48"/>
      <c r="Y67" s="48"/>
      <c r="Z67" s="48"/>
      <c r="AA67" s="48"/>
    </row>
    <row r="68" spans="1:27" x14ac:dyDescent="0.45">
      <c r="A68" s="12">
        <f t="shared" si="0"/>
        <v>0</v>
      </c>
      <c r="B68" s="3">
        <f t="shared" si="2"/>
        <v>1013</v>
      </c>
      <c r="C68" s="48"/>
      <c r="D68" s="48"/>
      <c r="E68" s="13"/>
      <c r="F68" s="4"/>
      <c r="G68" s="4"/>
      <c r="H68" s="4"/>
      <c r="I68" s="3"/>
      <c r="J68" s="3"/>
      <c r="K68" s="3"/>
      <c r="L68" s="3"/>
      <c r="M68" s="3"/>
      <c r="N68" s="3"/>
      <c r="O68" s="3"/>
      <c r="P68" s="3"/>
      <c r="Q68" s="3"/>
      <c r="R68" s="3"/>
      <c r="S68" s="4" t="str">
        <f t="shared" ca="1" si="1"/>
        <v>○</v>
      </c>
      <c r="T68" s="48"/>
      <c r="U68" s="48"/>
      <c r="V68" s="48"/>
      <c r="W68" s="48"/>
      <c r="X68" s="48"/>
      <c r="Y68" s="48"/>
      <c r="Z68" s="48"/>
      <c r="AA68" s="48"/>
    </row>
    <row r="69" spans="1:27" x14ac:dyDescent="0.45">
      <c r="A69" s="12">
        <f t="shared" si="0"/>
        <v>0</v>
      </c>
      <c r="B69" s="3">
        <f t="shared" si="2"/>
        <v>1014</v>
      </c>
      <c r="C69" s="48"/>
      <c r="D69" s="48"/>
      <c r="E69" s="13"/>
      <c r="F69" s="4"/>
      <c r="G69" s="4"/>
      <c r="H69" s="4"/>
      <c r="I69" s="3"/>
      <c r="J69" s="3"/>
      <c r="K69" s="3"/>
      <c r="L69" s="3"/>
      <c r="M69" s="3"/>
      <c r="N69" s="3"/>
      <c r="O69" s="3"/>
      <c r="P69" s="3"/>
      <c r="Q69" s="3"/>
      <c r="R69" s="3"/>
      <c r="S69" s="4" t="str">
        <f t="shared" ca="1" si="1"/>
        <v>○</v>
      </c>
      <c r="T69" s="48"/>
      <c r="U69" s="48"/>
      <c r="V69" s="48"/>
      <c r="W69" s="48"/>
      <c r="X69" s="48"/>
      <c r="Y69" s="48"/>
      <c r="Z69" s="48"/>
      <c r="AA69" s="48"/>
    </row>
    <row r="70" spans="1:27" x14ac:dyDescent="0.45">
      <c r="A70" s="12">
        <f t="shared" si="0"/>
        <v>0</v>
      </c>
      <c r="B70" s="3">
        <f t="shared" si="2"/>
        <v>1015</v>
      </c>
      <c r="C70" s="48"/>
      <c r="D70" s="48"/>
      <c r="E70" s="13"/>
      <c r="F70" s="4"/>
      <c r="G70" s="4"/>
      <c r="H70" s="4"/>
      <c r="I70" s="3"/>
      <c r="J70" s="3"/>
      <c r="K70" s="3"/>
      <c r="L70" s="3"/>
      <c r="M70" s="3"/>
      <c r="N70" s="3"/>
      <c r="O70" s="3"/>
      <c r="P70" s="3"/>
      <c r="Q70" s="3"/>
      <c r="R70" s="3"/>
      <c r="S70" s="4" t="str">
        <f t="shared" ca="1" si="1"/>
        <v>○</v>
      </c>
      <c r="T70" s="48"/>
      <c r="U70" s="48"/>
      <c r="V70" s="48"/>
      <c r="W70" s="48"/>
      <c r="X70" s="48"/>
      <c r="Y70" s="48"/>
      <c r="Z70" s="48"/>
      <c r="AA70" s="48"/>
    </row>
    <row r="71" spans="1:27" x14ac:dyDescent="0.45">
      <c r="A71" s="12">
        <f t="shared" si="0"/>
        <v>0</v>
      </c>
      <c r="B71" s="3">
        <f t="shared" si="2"/>
        <v>1016</v>
      </c>
      <c r="C71" s="48"/>
      <c r="D71" s="48"/>
      <c r="E71" s="13"/>
      <c r="F71" s="4"/>
      <c r="G71" s="4"/>
      <c r="H71" s="4"/>
      <c r="I71" s="3"/>
      <c r="J71" s="3"/>
      <c r="K71" s="3"/>
      <c r="L71" s="3"/>
      <c r="M71" s="3"/>
      <c r="N71" s="3"/>
      <c r="O71" s="3"/>
      <c r="P71" s="3"/>
      <c r="Q71" s="3"/>
      <c r="R71" s="3"/>
      <c r="S71" s="4" t="str">
        <f t="shared" ca="1" si="1"/>
        <v>○</v>
      </c>
      <c r="T71" s="48"/>
      <c r="U71" s="48"/>
      <c r="V71" s="48"/>
      <c r="W71" s="48"/>
      <c r="X71" s="48"/>
      <c r="Y71" s="48"/>
      <c r="Z71" s="48"/>
      <c r="AA71" s="48"/>
    </row>
    <row r="72" spans="1:27" x14ac:dyDescent="0.45">
      <c r="A72" s="12">
        <f t="shared" si="0"/>
        <v>0</v>
      </c>
      <c r="B72" s="3">
        <f t="shared" si="2"/>
        <v>1017</v>
      </c>
      <c r="C72" s="48"/>
      <c r="D72" s="48"/>
      <c r="E72" s="13"/>
      <c r="F72" s="4"/>
      <c r="G72" s="4"/>
      <c r="H72" s="4"/>
      <c r="I72" s="3"/>
      <c r="J72" s="3"/>
      <c r="K72" s="3"/>
      <c r="L72" s="3"/>
      <c r="M72" s="3"/>
      <c r="N72" s="3"/>
      <c r="O72" s="3"/>
      <c r="P72" s="3"/>
      <c r="Q72" s="3"/>
      <c r="R72" s="3"/>
      <c r="S72" s="4" t="str">
        <f t="shared" ca="1" si="1"/>
        <v>○</v>
      </c>
      <c r="T72" s="48"/>
      <c r="U72" s="48"/>
      <c r="V72" s="48"/>
      <c r="W72" s="48"/>
      <c r="X72" s="48"/>
      <c r="Y72" s="48"/>
      <c r="Z72" s="48"/>
      <c r="AA72" s="48"/>
    </row>
    <row r="73" spans="1:27" x14ac:dyDescent="0.45">
      <c r="A73" s="12">
        <f t="shared" si="0"/>
        <v>0</v>
      </c>
      <c r="B73" s="3">
        <f t="shared" si="2"/>
        <v>1018</v>
      </c>
      <c r="C73" s="48"/>
      <c r="D73" s="48"/>
      <c r="E73" s="13"/>
      <c r="F73" s="4"/>
      <c r="G73" s="4"/>
      <c r="H73" s="4"/>
      <c r="I73" s="3"/>
      <c r="J73" s="3"/>
      <c r="K73" s="3"/>
      <c r="L73" s="3"/>
      <c r="M73" s="3"/>
      <c r="N73" s="3"/>
      <c r="O73" s="3"/>
      <c r="P73" s="3"/>
      <c r="Q73" s="3"/>
      <c r="R73" s="3"/>
      <c r="S73" s="4" t="str">
        <f t="shared" ca="1" si="1"/>
        <v>○</v>
      </c>
      <c r="T73" s="48"/>
      <c r="U73" s="48"/>
      <c r="V73" s="48"/>
      <c r="W73" s="48"/>
      <c r="X73" s="48"/>
      <c r="Y73" s="48"/>
      <c r="Z73" s="48"/>
      <c r="AA73" s="48"/>
    </row>
    <row r="74" spans="1:27" x14ac:dyDescent="0.45">
      <c r="A74" s="12">
        <f t="shared" si="0"/>
        <v>0</v>
      </c>
      <c r="B74" s="3">
        <f t="shared" si="2"/>
        <v>1019</v>
      </c>
      <c r="C74" s="48"/>
      <c r="D74" s="48"/>
      <c r="E74" s="13"/>
      <c r="F74" s="4"/>
      <c r="G74" s="4"/>
      <c r="H74" s="4"/>
      <c r="I74" s="3"/>
      <c r="J74" s="3"/>
      <c r="K74" s="3"/>
      <c r="L74" s="3"/>
      <c r="M74" s="3"/>
      <c r="N74" s="3"/>
      <c r="O74" s="3"/>
      <c r="P74" s="3"/>
      <c r="Q74" s="3"/>
      <c r="R74" s="3"/>
      <c r="S74" s="4" t="str">
        <f t="shared" ca="1" si="1"/>
        <v>○</v>
      </c>
      <c r="T74" s="48"/>
      <c r="U74" s="48"/>
      <c r="V74" s="48"/>
      <c r="W74" s="48"/>
      <c r="X74" s="48"/>
      <c r="Y74" s="48"/>
      <c r="Z74" s="48"/>
      <c r="AA74" s="48"/>
    </row>
    <row r="75" spans="1:27" x14ac:dyDescent="0.45">
      <c r="A75" s="12">
        <f t="shared" si="0"/>
        <v>0</v>
      </c>
      <c r="B75" s="3">
        <f t="shared" si="2"/>
        <v>1020</v>
      </c>
      <c r="C75" s="48"/>
      <c r="D75" s="48"/>
      <c r="E75" s="13"/>
      <c r="F75" s="4"/>
      <c r="G75" s="4"/>
      <c r="H75" s="4"/>
      <c r="I75" s="3"/>
      <c r="J75" s="3"/>
      <c r="K75" s="3"/>
      <c r="L75" s="3"/>
      <c r="M75" s="3"/>
      <c r="N75" s="3"/>
      <c r="O75" s="3"/>
      <c r="P75" s="3"/>
      <c r="Q75" s="3"/>
      <c r="R75" s="3"/>
      <c r="S75" s="4" t="str">
        <f t="shared" ca="1" si="1"/>
        <v>○</v>
      </c>
      <c r="T75" s="48"/>
      <c r="U75" s="48"/>
      <c r="V75" s="48"/>
      <c r="W75" s="48"/>
      <c r="X75" s="48"/>
      <c r="Y75" s="48"/>
      <c r="Z75" s="48"/>
      <c r="AA75" s="48"/>
    </row>
    <row r="76" spans="1:27" x14ac:dyDescent="0.45">
      <c r="A76" s="12">
        <f t="shared" si="0"/>
        <v>0</v>
      </c>
      <c r="B76" s="3">
        <f t="shared" si="2"/>
        <v>1021</v>
      </c>
      <c r="C76" s="48"/>
      <c r="D76" s="48"/>
      <c r="E76" s="13"/>
      <c r="F76" s="4"/>
      <c r="G76" s="4"/>
      <c r="H76" s="4"/>
      <c r="I76" s="3"/>
      <c r="J76" s="3"/>
      <c r="K76" s="3"/>
      <c r="L76" s="3"/>
      <c r="M76" s="3"/>
      <c r="N76" s="3"/>
      <c r="O76" s="3"/>
      <c r="P76" s="3"/>
      <c r="Q76" s="3"/>
      <c r="R76" s="3"/>
      <c r="S76" s="4" t="str">
        <f t="shared" ca="1" si="1"/>
        <v>○</v>
      </c>
      <c r="T76" s="48"/>
      <c r="U76" s="48"/>
      <c r="V76" s="48"/>
      <c r="W76" s="48"/>
      <c r="X76" s="48"/>
      <c r="Y76" s="48"/>
      <c r="Z76" s="48"/>
      <c r="AA76" s="48"/>
    </row>
    <row r="77" spans="1:27" x14ac:dyDescent="0.45">
      <c r="A77" s="12">
        <f t="shared" si="0"/>
        <v>0</v>
      </c>
      <c r="B77" s="3">
        <f t="shared" si="2"/>
        <v>1022</v>
      </c>
      <c r="C77" s="48"/>
      <c r="D77" s="48"/>
      <c r="E77" s="13"/>
      <c r="F77" s="4"/>
      <c r="G77" s="4"/>
      <c r="H77" s="4"/>
      <c r="I77" s="3"/>
      <c r="J77" s="3"/>
      <c r="K77" s="3"/>
      <c r="L77" s="3"/>
      <c r="M77" s="3"/>
      <c r="N77" s="3"/>
      <c r="O77" s="3"/>
      <c r="P77" s="3"/>
      <c r="Q77" s="3"/>
      <c r="R77" s="3"/>
      <c r="S77" s="4" t="str">
        <f t="shared" ca="1" si="1"/>
        <v>○</v>
      </c>
      <c r="T77" s="48"/>
      <c r="U77" s="48"/>
      <c r="V77" s="48"/>
      <c r="W77" s="48"/>
      <c r="X77" s="48"/>
      <c r="Y77" s="48"/>
      <c r="Z77" s="48"/>
      <c r="AA77" s="48"/>
    </row>
    <row r="78" spans="1:27" x14ac:dyDescent="0.45">
      <c r="A78" s="12">
        <f t="shared" si="0"/>
        <v>0</v>
      </c>
      <c r="B78" s="3">
        <f t="shared" si="2"/>
        <v>1023</v>
      </c>
      <c r="C78" s="48"/>
      <c r="D78" s="48"/>
      <c r="E78" s="13"/>
      <c r="F78" s="4"/>
      <c r="G78" s="4"/>
      <c r="H78" s="4"/>
      <c r="I78" s="3"/>
      <c r="J78" s="3"/>
      <c r="K78" s="3"/>
      <c r="L78" s="3"/>
      <c r="M78" s="3"/>
      <c r="N78" s="3"/>
      <c r="O78" s="3"/>
      <c r="P78" s="3"/>
      <c r="Q78" s="3"/>
      <c r="R78" s="3"/>
      <c r="S78" s="4" t="str">
        <f t="shared" ca="1" si="1"/>
        <v>○</v>
      </c>
      <c r="T78" s="48"/>
      <c r="U78" s="48"/>
      <c r="V78" s="48"/>
      <c r="W78" s="48"/>
      <c r="X78" s="48"/>
      <c r="Y78" s="48"/>
      <c r="Z78" s="48"/>
      <c r="AA78" s="48"/>
    </row>
    <row r="79" spans="1:27" x14ac:dyDescent="0.45">
      <c r="A79" s="12">
        <f t="shared" si="0"/>
        <v>0</v>
      </c>
      <c r="B79" s="3">
        <f t="shared" si="2"/>
        <v>1024</v>
      </c>
      <c r="C79" s="48"/>
      <c r="D79" s="48"/>
      <c r="E79" s="13"/>
      <c r="F79" s="4"/>
      <c r="G79" s="4"/>
      <c r="H79" s="4"/>
      <c r="I79" s="3"/>
      <c r="J79" s="3"/>
      <c r="K79" s="3"/>
      <c r="L79" s="3"/>
      <c r="M79" s="3"/>
      <c r="N79" s="3"/>
      <c r="O79" s="3"/>
      <c r="P79" s="3"/>
      <c r="Q79" s="3"/>
      <c r="R79" s="3"/>
      <c r="S79" s="4" t="str">
        <f t="shared" ca="1" si="1"/>
        <v>○</v>
      </c>
      <c r="T79" s="48"/>
      <c r="U79" s="48"/>
      <c r="V79" s="48"/>
      <c r="W79" s="48"/>
      <c r="X79" s="48"/>
      <c r="Y79" s="48"/>
      <c r="Z79" s="48"/>
      <c r="AA79" s="48"/>
    </row>
    <row r="80" spans="1:27" x14ac:dyDescent="0.45">
      <c r="A80" s="12">
        <f t="shared" si="0"/>
        <v>0</v>
      </c>
      <c r="B80" s="3">
        <f t="shared" si="2"/>
        <v>1025</v>
      </c>
      <c r="C80" s="48"/>
      <c r="D80" s="48"/>
      <c r="E80" s="13"/>
      <c r="F80" s="4"/>
      <c r="G80" s="4"/>
      <c r="H80" s="4"/>
      <c r="I80" s="3"/>
      <c r="J80" s="3"/>
      <c r="K80" s="3"/>
      <c r="L80" s="3"/>
      <c r="M80" s="3"/>
      <c r="N80" s="3"/>
      <c r="O80" s="3"/>
      <c r="P80" s="3"/>
      <c r="Q80" s="3"/>
      <c r="R80" s="3"/>
      <c r="S80" s="4" t="str">
        <f t="shared" ca="1" si="1"/>
        <v>○</v>
      </c>
      <c r="T80" s="48"/>
      <c r="U80" s="48"/>
      <c r="V80" s="48"/>
      <c r="W80" s="48"/>
      <c r="X80" s="48"/>
      <c r="Y80" s="48"/>
      <c r="Z80" s="48"/>
      <c r="AA80" s="48"/>
    </row>
    <row r="81" spans="1:27" x14ac:dyDescent="0.45">
      <c r="A81" s="12">
        <f t="shared" si="0"/>
        <v>0</v>
      </c>
      <c r="B81" s="3">
        <f t="shared" si="2"/>
        <v>1026</v>
      </c>
      <c r="C81" s="48"/>
      <c r="D81" s="48"/>
      <c r="E81" s="13"/>
      <c r="F81" s="4"/>
      <c r="G81" s="4"/>
      <c r="H81" s="4"/>
      <c r="I81" s="3"/>
      <c r="J81" s="3"/>
      <c r="K81" s="3"/>
      <c r="L81" s="3"/>
      <c r="M81" s="3"/>
      <c r="N81" s="3"/>
      <c r="O81" s="3"/>
      <c r="P81" s="3"/>
      <c r="Q81" s="3"/>
      <c r="R81" s="3"/>
      <c r="S81" s="4" t="str">
        <f t="shared" ca="1" si="1"/>
        <v>○</v>
      </c>
      <c r="T81" s="48"/>
      <c r="U81" s="48"/>
      <c r="V81" s="48"/>
      <c r="W81" s="48"/>
      <c r="X81" s="48"/>
      <c r="Y81" s="48"/>
      <c r="Z81" s="48"/>
      <c r="AA81" s="48"/>
    </row>
    <row r="82" spans="1:27" x14ac:dyDescent="0.45">
      <c r="A82" s="12">
        <f t="shared" si="0"/>
        <v>0</v>
      </c>
      <c r="B82" s="3">
        <f t="shared" si="2"/>
        <v>1027</v>
      </c>
      <c r="C82" s="48"/>
      <c r="D82" s="48"/>
      <c r="E82" s="13"/>
      <c r="F82" s="4"/>
      <c r="G82" s="4"/>
      <c r="H82" s="4"/>
      <c r="I82" s="3"/>
      <c r="J82" s="3"/>
      <c r="K82" s="3"/>
      <c r="L82" s="3"/>
      <c r="M82" s="3"/>
      <c r="N82" s="3"/>
      <c r="O82" s="3"/>
      <c r="P82" s="3"/>
      <c r="Q82" s="3"/>
      <c r="R82" s="3"/>
      <c r="S82" s="4" t="str">
        <f t="shared" ca="1" si="1"/>
        <v>○</v>
      </c>
      <c r="T82" s="48"/>
      <c r="U82" s="48"/>
      <c r="V82" s="48"/>
      <c r="W82" s="48"/>
      <c r="X82" s="48"/>
      <c r="Y82" s="48"/>
      <c r="Z82" s="48"/>
      <c r="AA82" s="48"/>
    </row>
    <row r="83" spans="1:27" x14ac:dyDescent="0.45">
      <c r="A83" s="12">
        <f t="shared" si="0"/>
        <v>0</v>
      </c>
      <c r="B83" s="3">
        <f t="shared" si="2"/>
        <v>1028</v>
      </c>
      <c r="C83" s="48"/>
      <c r="D83" s="48"/>
      <c r="E83" s="13"/>
      <c r="F83" s="4"/>
      <c r="G83" s="4"/>
      <c r="H83" s="4"/>
      <c r="I83" s="3"/>
      <c r="J83" s="3"/>
      <c r="K83" s="3"/>
      <c r="L83" s="3"/>
      <c r="M83" s="3"/>
      <c r="N83" s="3"/>
      <c r="O83" s="3"/>
      <c r="P83" s="3"/>
      <c r="Q83" s="3"/>
      <c r="R83" s="3"/>
      <c r="S83" s="4" t="str">
        <f t="shared" ca="1" si="1"/>
        <v>○</v>
      </c>
      <c r="T83" s="48"/>
      <c r="U83" s="48"/>
      <c r="V83" s="48"/>
      <c r="W83" s="48"/>
      <c r="X83" s="48"/>
      <c r="Y83" s="48"/>
      <c r="Z83" s="48"/>
      <c r="AA83" s="48"/>
    </row>
    <row r="84" spans="1:27" x14ac:dyDescent="0.45">
      <c r="A84" s="12">
        <f t="shared" si="0"/>
        <v>0</v>
      </c>
      <c r="B84" s="3">
        <f t="shared" si="2"/>
        <v>1029</v>
      </c>
      <c r="C84" s="48"/>
      <c r="D84" s="48"/>
      <c r="E84" s="13"/>
      <c r="F84" s="4"/>
      <c r="G84" s="4"/>
      <c r="H84" s="4"/>
      <c r="I84" s="3"/>
      <c r="J84" s="3"/>
      <c r="K84" s="3"/>
      <c r="L84" s="3"/>
      <c r="M84" s="3"/>
      <c r="N84" s="3"/>
      <c r="O84" s="3"/>
      <c r="P84" s="3"/>
      <c r="Q84" s="3"/>
      <c r="R84" s="3"/>
      <c r="S84" s="4" t="str">
        <f t="shared" ca="1" si="1"/>
        <v>○</v>
      </c>
      <c r="T84" s="48"/>
      <c r="U84" s="48"/>
      <c r="V84" s="48"/>
      <c r="W84" s="48"/>
      <c r="X84" s="48"/>
      <c r="Y84" s="48"/>
      <c r="Z84" s="48"/>
      <c r="AA84" s="48"/>
    </row>
    <row r="85" spans="1:27" x14ac:dyDescent="0.45">
      <c r="A85" s="12">
        <f t="shared" si="0"/>
        <v>0</v>
      </c>
      <c r="B85" s="3">
        <f t="shared" si="2"/>
        <v>1030</v>
      </c>
      <c r="C85" s="48"/>
      <c r="D85" s="48"/>
      <c r="E85" s="13"/>
      <c r="F85" s="4"/>
      <c r="G85" s="4"/>
      <c r="H85" s="4"/>
      <c r="I85" s="3"/>
      <c r="J85" s="3"/>
      <c r="K85" s="3"/>
      <c r="L85" s="3"/>
      <c r="M85" s="3"/>
      <c r="N85" s="3"/>
      <c r="O85" s="3"/>
      <c r="P85" s="3"/>
      <c r="Q85" s="3"/>
      <c r="R85" s="3"/>
      <c r="S85" s="4" t="str">
        <f t="shared" ca="1" si="1"/>
        <v>○</v>
      </c>
      <c r="T85" s="48"/>
      <c r="U85" s="48"/>
      <c r="V85" s="48"/>
      <c r="W85" s="48"/>
      <c r="X85" s="48"/>
      <c r="Y85" s="48"/>
      <c r="Z85" s="48"/>
      <c r="AA85" s="48"/>
    </row>
    <row r="86" spans="1:27" x14ac:dyDescent="0.45">
      <c r="A86" s="12">
        <f t="shared" si="0"/>
        <v>0</v>
      </c>
      <c r="B86" s="3">
        <f t="shared" si="2"/>
        <v>1031</v>
      </c>
      <c r="C86" s="48"/>
      <c r="D86" s="48"/>
      <c r="E86" s="13"/>
      <c r="F86" s="4"/>
      <c r="G86" s="4"/>
      <c r="H86" s="4"/>
      <c r="I86" s="3"/>
      <c r="J86" s="3"/>
      <c r="K86" s="3"/>
      <c r="L86" s="3"/>
      <c r="M86" s="3"/>
      <c r="N86" s="3"/>
      <c r="O86" s="3"/>
      <c r="P86" s="3"/>
      <c r="Q86" s="3"/>
      <c r="R86" s="3"/>
      <c r="S86" s="4" t="str">
        <f t="shared" ca="1" si="1"/>
        <v>○</v>
      </c>
      <c r="T86" s="48"/>
      <c r="U86" s="48"/>
      <c r="V86" s="48"/>
      <c r="W86" s="48"/>
      <c r="X86" s="48"/>
      <c r="Y86" s="48"/>
      <c r="Z86" s="48"/>
      <c r="AA86" s="48"/>
    </row>
    <row r="87" spans="1:27" x14ac:dyDescent="0.45">
      <c r="A87" s="12">
        <f t="shared" si="0"/>
        <v>0</v>
      </c>
      <c r="B87" s="3">
        <f t="shared" si="2"/>
        <v>1032</v>
      </c>
      <c r="C87" s="48"/>
      <c r="D87" s="48"/>
      <c r="E87" s="13"/>
      <c r="F87" s="4"/>
      <c r="G87" s="4"/>
      <c r="H87" s="4"/>
      <c r="I87" s="3"/>
      <c r="J87" s="3"/>
      <c r="K87" s="3"/>
      <c r="L87" s="3"/>
      <c r="M87" s="3"/>
      <c r="N87" s="3"/>
      <c r="O87" s="3"/>
      <c r="P87" s="3"/>
      <c r="Q87" s="3"/>
      <c r="R87" s="3"/>
      <c r="S87" s="4" t="str">
        <f t="shared" ca="1" si="1"/>
        <v>○</v>
      </c>
      <c r="T87" s="48"/>
      <c r="U87" s="48"/>
      <c r="V87" s="48"/>
      <c r="W87" s="48"/>
      <c r="X87" s="48"/>
      <c r="Y87" s="48"/>
      <c r="Z87" s="48"/>
      <c r="AA87" s="48"/>
    </row>
    <row r="88" spans="1:27" x14ac:dyDescent="0.45">
      <c r="A88" s="12">
        <f t="shared" si="0"/>
        <v>0</v>
      </c>
      <c r="B88" s="3">
        <f t="shared" si="2"/>
        <v>1033</v>
      </c>
      <c r="C88" s="48"/>
      <c r="D88" s="48"/>
      <c r="E88" s="13"/>
      <c r="F88" s="4"/>
      <c r="G88" s="4"/>
      <c r="H88" s="4"/>
      <c r="I88" s="3"/>
      <c r="J88" s="3"/>
      <c r="K88" s="3"/>
      <c r="L88" s="3"/>
      <c r="M88" s="3"/>
      <c r="N88" s="3"/>
      <c r="O88" s="3"/>
      <c r="P88" s="3"/>
      <c r="Q88" s="3"/>
      <c r="R88" s="3"/>
      <c r="S88" s="4" t="str">
        <f t="shared" ca="1" si="1"/>
        <v>○</v>
      </c>
      <c r="T88" s="48"/>
      <c r="U88" s="48"/>
      <c r="V88" s="48"/>
      <c r="W88" s="48"/>
      <c r="X88" s="48"/>
      <c r="Y88" s="48"/>
      <c r="Z88" s="48"/>
      <c r="AA88" s="48"/>
    </row>
    <row r="89" spans="1:27" x14ac:dyDescent="0.45">
      <c r="A89" s="12">
        <f t="shared" si="0"/>
        <v>0</v>
      </c>
      <c r="B89" s="3">
        <f t="shared" si="2"/>
        <v>1034</v>
      </c>
      <c r="C89" s="48"/>
      <c r="D89" s="48"/>
      <c r="E89" s="13"/>
      <c r="F89" s="4"/>
      <c r="G89" s="4"/>
      <c r="H89" s="4"/>
      <c r="I89" s="3"/>
      <c r="J89" s="3"/>
      <c r="K89" s="3"/>
      <c r="L89" s="3"/>
      <c r="M89" s="3"/>
      <c r="N89" s="3"/>
      <c r="O89" s="3"/>
      <c r="P89" s="3"/>
      <c r="Q89" s="3"/>
      <c r="R89" s="3"/>
      <c r="S89" s="4" t="str">
        <f t="shared" ca="1" si="1"/>
        <v>○</v>
      </c>
      <c r="T89" s="48"/>
      <c r="U89" s="48"/>
      <c r="V89" s="48"/>
      <c r="W89" s="48"/>
      <c r="X89" s="48"/>
      <c r="Y89" s="48"/>
      <c r="Z89" s="48"/>
      <c r="AA89" s="48"/>
    </row>
    <row r="90" spans="1:27" x14ac:dyDescent="0.45">
      <c r="A90" s="12">
        <f t="shared" si="0"/>
        <v>0</v>
      </c>
      <c r="B90" s="3">
        <f t="shared" si="2"/>
        <v>1035</v>
      </c>
      <c r="C90" s="48"/>
      <c r="D90" s="48"/>
      <c r="E90" s="13"/>
      <c r="F90" s="4"/>
      <c r="G90" s="4"/>
      <c r="H90" s="4"/>
      <c r="I90" s="3"/>
      <c r="J90" s="3"/>
      <c r="K90" s="3"/>
      <c r="L90" s="3"/>
      <c r="M90" s="3"/>
      <c r="N90" s="3"/>
      <c r="O90" s="3"/>
      <c r="P90" s="3"/>
      <c r="Q90" s="3"/>
      <c r="R90" s="3"/>
      <c r="S90" s="4" t="str">
        <f t="shared" ca="1" si="1"/>
        <v>○</v>
      </c>
      <c r="T90" s="48"/>
      <c r="U90" s="48"/>
      <c r="V90" s="48"/>
      <c r="W90" s="48"/>
      <c r="X90" s="48"/>
      <c r="Y90" s="48"/>
      <c r="Z90" s="48"/>
      <c r="AA90" s="48"/>
    </row>
    <row r="91" spans="1:27" x14ac:dyDescent="0.45">
      <c r="A91" s="12">
        <f t="shared" si="0"/>
        <v>0</v>
      </c>
      <c r="B91" s="3">
        <f t="shared" si="2"/>
        <v>1036</v>
      </c>
      <c r="C91" s="48"/>
      <c r="D91" s="48"/>
      <c r="E91" s="13"/>
      <c r="F91" s="4"/>
      <c r="G91" s="4"/>
      <c r="H91" s="4"/>
      <c r="I91" s="3"/>
      <c r="J91" s="3"/>
      <c r="K91" s="3"/>
      <c r="L91" s="3"/>
      <c r="M91" s="3"/>
      <c r="N91" s="3"/>
      <c r="O91" s="3"/>
      <c r="P91" s="3"/>
      <c r="Q91" s="3"/>
      <c r="R91" s="3"/>
      <c r="S91" s="4" t="str">
        <f t="shared" ca="1" si="1"/>
        <v>○</v>
      </c>
      <c r="T91" s="48"/>
      <c r="U91" s="48"/>
      <c r="V91" s="48"/>
      <c r="W91" s="48"/>
      <c r="X91" s="48"/>
      <c r="Y91" s="48"/>
      <c r="Z91" s="48"/>
      <c r="AA91" s="48"/>
    </row>
    <row r="92" spans="1:27" x14ac:dyDescent="0.45">
      <c r="A92" s="12">
        <f t="shared" si="0"/>
        <v>0</v>
      </c>
      <c r="B92" s="3">
        <f t="shared" si="2"/>
        <v>1037</v>
      </c>
      <c r="C92" s="48"/>
      <c r="D92" s="48"/>
      <c r="E92" s="13"/>
      <c r="F92" s="4"/>
      <c r="G92" s="4"/>
      <c r="H92" s="4"/>
      <c r="I92" s="3"/>
      <c r="J92" s="3"/>
      <c r="K92" s="3"/>
      <c r="L92" s="3"/>
      <c r="M92" s="3"/>
      <c r="N92" s="3"/>
      <c r="O92" s="3"/>
      <c r="P92" s="3"/>
      <c r="Q92" s="3"/>
      <c r="R92" s="3"/>
      <c r="S92" s="4" t="str">
        <f t="shared" ca="1" si="1"/>
        <v>○</v>
      </c>
      <c r="T92" s="48"/>
      <c r="U92" s="48"/>
      <c r="V92" s="48"/>
      <c r="W92" s="48"/>
      <c r="X92" s="48"/>
      <c r="Y92" s="48"/>
      <c r="Z92" s="48"/>
      <c r="AA92" s="48"/>
    </row>
    <row r="93" spans="1:27" x14ac:dyDescent="0.45">
      <c r="A93" s="12">
        <f t="shared" si="0"/>
        <v>0</v>
      </c>
      <c r="B93" s="3">
        <f t="shared" si="2"/>
        <v>1038</v>
      </c>
      <c r="C93" s="48"/>
      <c r="D93" s="48"/>
      <c r="E93" s="13"/>
      <c r="F93" s="4"/>
      <c r="G93" s="4"/>
      <c r="H93" s="4"/>
      <c r="I93" s="3"/>
      <c r="J93" s="3"/>
      <c r="K93" s="3"/>
      <c r="L93" s="3"/>
      <c r="M93" s="3"/>
      <c r="N93" s="3"/>
      <c r="O93" s="3"/>
      <c r="P93" s="3"/>
      <c r="Q93" s="3"/>
      <c r="R93" s="3"/>
      <c r="S93" s="4" t="str">
        <f t="shared" ca="1" si="1"/>
        <v>○</v>
      </c>
      <c r="T93" s="48"/>
      <c r="U93" s="48"/>
      <c r="V93" s="48"/>
      <c r="W93" s="48"/>
      <c r="X93" s="48"/>
      <c r="Y93" s="48"/>
      <c r="Z93" s="48"/>
      <c r="AA93" s="48"/>
    </row>
    <row r="94" spans="1:27" x14ac:dyDescent="0.45">
      <c r="A94" s="12">
        <f t="shared" si="0"/>
        <v>0</v>
      </c>
      <c r="B94" s="3">
        <f t="shared" si="2"/>
        <v>1039</v>
      </c>
      <c r="C94" s="48"/>
      <c r="D94" s="48"/>
      <c r="E94" s="13"/>
      <c r="F94" s="4"/>
      <c r="G94" s="4"/>
      <c r="H94" s="4"/>
      <c r="I94" s="3"/>
      <c r="J94" s="3"/>
      <c r="K94" s="3"/>
      <c r="L94" s="3"/>
      <c r="M94" s="3"/>
      <c r="N94" s="3"/>
      <c r="O94" s="3"/>
      <c r="P94" s="3"/>
      <c r="Q94" s="3"/>
      <c r="R94" s="3"/>
      <c r="S94" s="4" t="str">
        <f t="shared" ca="1" si="1"/>
        <v>○</v>
      </c>
      <c r="T94" s="48"/>
      <c r="U94" s="48"/>
      <c r="V94" s="48"/>
      <c r="W94" s="48"/>
      <c r="X94" s="48"/>
      <c r="Y94" s="48"/>
      <c r="Z94" s="48"/>
      <c r="AA94" s="48"/>
    </row>
    <row r="95" spans="1:27" x14ac:dyDescent="0.45">
      <c r="A95" s="12">
        <f t="shared" si="0"/>
        <v>0</v>
      </c>
      <c r="B95" s="3">
        <f t="shared" si="2"/>
        <v>1040</v>
      </c>
      <c r="C95" s="48"/>
      <c r="D95" s="48"/>
      <c r="E95" s="13"/>
      <c r="F95" s="4"/>
      <c r="G95" s="4"/>
      <c r="H95" s="4"/>
      <c r="I95" s="3"/>
      <c r="J95" s="3"/>
      <c r="K95" s="3"/>
      <c r="L95" s="3"/>
      <c r="M95" s="3"/>
      <c r="N95" s="3"/>
      <c r="O95" s="3"/>
      <c r="P95" s="3"/>
      <c r="Q95" s="3"/>
      <c r="R95" s="3"/>
      <c r="S95" s="4" t="str">
        <f t="shared" ca="1" si="1"/>
        <v>○</v>
      </c>
      <c r="T95" s="48"/>
      <c r="U95" s="48"/>
      <c r="V95" s="48"/>
      <c r="W95" s="48"/>
      <c r="X95" s="48"/>
      <c r="Y95" s="48"/>
      <c r="Z95" s="48"/>
      <c r="AA95" s="48"/>
    </row>
    <row r="96" spans="1:27" x14ac:dyDescent="0.45">
      <c r="A96" s="12">
        <f t="shared" si="0"/>
        <v>0</v>
      </c>
      <c r="B96" s="3">
        <f t="shared" si="2"/>
        <v>1041</v>
      </c>
      <c r="C96" s="48"/>
      <c r="D96" s="48"/>
      <c r="E96" s="13"/>
      <c r="F96" s="4"/>
      <c r="G96" s="4"/>
      <c r="H96" s="4"/>
      <c r="I96" s="3"/>
      <c r="J96" s="3"/>
      <c r="K96" s="3"/>
      <c r="L96" s="3"/>
      <c r="M96" s="3"/>
      <c r="N96" s="3"/>
      <c r="O96" s="3"/>
      <c r="P96" s="3"/>
      <c r="Q96" s="3"/>
      <c r="R96" s="3"/>
      <c r="S96" s="4" t="str">
        <f t="shared" ca="1" si="1"/>
        <v>○</v>
      </c>
      <c r="T96" s="48"/>
      <c r="U96" s="48"/>
      <c r="V96" s="48"/>
      <c r="W96" s="48"/>
      <c r="X96" s="48"/>
      <c r="Y96" s="48"/>
      <c r="Z96" s="48"/>
      <c r="AA96" s="48"/>
    </row>
    <row r="97" spans="1:27" x14ac:dyDescent="0.45">
      <c r="A97" s="12">
        <f t="shared" si="0"/>
        <v>0</v>
      </c>
      <c r="B97" s="3">
        <f t="shared" si="2"/>
        <v>1042</v>
      </c>
      <c r="C97" s="48"/>
      <c r="D97" s="48"/>
      <c r="E97" s="13"/>
      <c r="F97" s="4"/>
      <c r="G97" s="4"/>
      <c r="H97" s="4"/>
      <c r="I97" s="3"/>
      <c r="J97" s="3"/>
      <c r="K97" s="3"/>
      <c r="L97" s="3"/>
      <c r="M97" s="3"/>
      <c r="N97" s="3"/>
      <c r="O97" s="3"/>
      <c r="P97" s="3"/>
      <c r="Q97" s="3"/>
      <c r="R97" s="3"/>
      <c r="S97" s="4" t="str">
        <f t="shared" ca="1" si="1"/>
        <v>○</v>
      </c>
      <c r="T97" s="48"/>
      <c r="U97" s="48"/>
      <c r="V97" s="48"/>
      <c r="W97" s="48"/>
      <c r="X97" s="48"/>
      <c r="Y97" s="48"/>
      <c r="Z97" s="48"/>
      <c r="AA97" s="48"/>
    </row>
    <row r="98" spans="1:27" x14ac:dyDescent="0.45">
      <c r="A98" s="12">
        <f t="shared" si="0"/>
        <v>0</v>
      </c>
      <c r="B98" s="3">
        <f t="shared" si="2"/>
        <v>1043</v>
      </c>
      <c r="C98" s="48"/>
      <c r="D98" s="48"/>
      <c r="E98" s="13"/>
      <c r="F98" s="4"/>
      <c r="G98" s="4"/>
      <c r="H98" s="4"/>
      <c r="I98" s="3"/>
      <c r="J98" s="3"/>
      <c r="K98" s="3"/>
      <c r="L98" s="3"/>
      <c r="M98" s="3"/>
      <c r="N98" s="3"/>
      <c r="O98" s="3"/>
      <c r="P98" s="3"/>
      <c r="Q98" s="3"/>
      <c r="R98" s="3"/>
      <c r="S98" s="4" t="str">
        <f t="shared" ca="1" si="1"/>
        <v>○</v>
      </c>
      <c r="T98" s="48"/>
      <c r="U98" s="48"/>
      <c r="V98" s="48"/>
      <c r="W98" s="48"/>
      <c r="X98" s="48"/>
      <c r="Y98" s="48"/>
      <c r="Z98" s="48"/>
      <c r="AA98" s="48"/>
    </row>
    <row r="99" spans="1:27" x14ac:dyDescent="0.45">
      <c r="A99" s="12">
        <f t="shared" si="0"/>
        <v>0</v>
      </c>
      <c r="B99" s="3">
        <f t="shared" si="2"/>
        <v>1044</v>
      </c>
      <c r="C99" s="48"/>
      <c r="D99" s="48"/>
      <c r="E99" s="13"/>
      <c r="F99" s="4"/>
      <c r="G99" s="4"/>
      <c r="H99" s="4"/>
      <c r="I99" s="3"/>
      <c r="J99" s="3"/>
      <c r="K99" s="3"/>
      <c r="L99" s="3"/>
      <c r="M99" s="3"/>
      <c r="N99" s="3"/>
      <c r="O99" s="3"/>
      <c r="P99" s="3"/>
      <c r="Q99" s="3"/>
      <c r="R99" s="3"/>
      <c r="S99" s="4" t="str">
        <f t="shared" ca="1" si="1"/>
        <v>○</v>
      </c>
      <c r="T99" s="48"/>
      <c r="U99" s="48"/>
      <c r="V99" s="48"/>
      <c r="W99" s="48"/>
      <c r="X99" s="48"/>
      <c r="Y99" s="48"/>
      <c r="Z99" s="48"/>
      <c r="AA99" s="48"/>
    </row>
    <row r="100" spans="1:27" x14ac:dyDescent="0.45">
      <c r="A100" s="12">
        <f t="shared" si="0"/>
        <v>0</v>
      </c>
      <c r="B100" s="3">
        <f t="shared" si="2"/>
        <v>1045</v>
      </c>
      <c r="C100" s="48"/>
      <c r="D100" s="48"/>
      <c r="E100" s="13"/>
      <c r="F100" s="4"/>
      <c r="G100" s="4"/>
      <c r="H100" s="4"/>
      <c r="I100" s="3"/>
      <c r="J100" s="3"/>
      <c r="K100" s="3"/>
      <c r="L100" s="3"/>
      <c r="M100" s="3"/>
      <c r="N100" s="3"/>
      <c r="O100" s="3"/>
      <c r="P100" s="3"/>
      <c r="Q100" s="3"/>
      <c r="R100" s="3"/>
      <c r="S100" s="4" t="str">
        <f t="shared" ca="1" si="1"/>
        <v>○</v>
      </c>
      <c r="T100" s="48"/>
      <c r="U100" s="48"/>
      <c r="V100" s="48"/>
      <c r="W100" s="48"/>
      <c r="X100" s="48"/>
      <c r="Y100" s="48"/>
      <c r="Z100" s="48"/>
      <c r="AA100" s="48"/>
    </row>
    <row r="101" spans="1:27" x14ac:dyDescent="0.45">
      <c r="A101" s="12">
        <f t="shared" si="0"/>
        <v>0</v>
      </c>
      <c r="B101" s="3">
        <f t="shared" si="2"/>
        <v>1046</v>
      </c>
      <c r="C101" s="48"/>
      <c r="D101" s="48"/>
      <c r="E101" s="13"/>
      <c r="F101" s="4"/>
      <c r="G101" s="4"/>
      <c r="H101" s="4"/>
      <c r="I101" s="3"/>
      <c r="J101" s="3"/>
      <c r="K101" s="3"/>
      <c r="L101" s="3"/>
      <c r="M101" s="3"/>
      <c r="N101" s="3"/>
      <c r="O101" s="3"/>
      <c r="P101" s="3"/>
      <c r="Q101" s="3"/>
      <c r="R101" s="3"/>
      <c r="S101" s="4" t="str">
        <f t="shared" ca="1" si="1"/>
        <v>○</v>
      </c>
      <c r="T101" s="48"/>
      <c r="U101" s="48"/>
      <c r="V101" s="48"/>
      <c r="W101" s="48"/>
      <c r="X101" s="48"/>
      <c r="Y101" s="48"/>
      <c r="Z101" s="48"/>
      <c r="AA101" s="48"/>
    </row>
    <row r="102" spans="1:27" x14ac:dyDescent="0.45">
      <c r="A102" s="12">
        <f t="shared" si="0"/>
        <v>0</v>
      </c>
      <c r="B102" s="3">
        <f t="shared" si="2"/>
        <v>1047</v>
      </c>
      <c r="C102" s="48"/>
      <c r="D102" s="48"/>
      <c r="E102" s="13"/>
      <c r="F102" s="4"/>
      <c r="G102" s="4"/>
      <c r="H102" s="4"/>
      <c r="I102" s="3"/>
      <c r="J102" s="3"/>
      <c r="K102" s="3"/>
      <c r="L102" s="3"/>
      <c r="M102" s="3"/>
      <c r="N102" s="3"/>
      <c r="O102" s="3"/>
      <c r="P102" s="3"/>
      <c r="Q102" s="3"/>
      <c r="R102" s="3"/>
      <c r="S102" s="4" t="str">
        <f t="shared" ca="1" si="1"/>
        <v>○</v>
      </c>
      <c r="T102" s="48"/>
      <c r="U102" s="48"/>
      <c r="V102" s="48"/>
      <c r="W102" s="48"/>
      <c r="X102" s="48"/>
      <c r="Y102" s="48"/>
      <c r="Z102" s="48"/>
      <c r="AA102" s="48"/>
    </row>
    <row r="103" spans="1:27" x14ac:dyDescent="0.45">
      <c r="A103" s="12">
        <f t="shared" si="0"/>
        <v>0</v>
      </c>
      <c r="B103" s="3">
        <f t="shared" si="2"/>
        <v>1048</v>
      </c>
      <c r="C103" s="48"/>
      <c r="D103" s="48"/>
      <c r="E103" s="13"/>
      <c r="F103" s="4"/>
      <c r="G103" s="4"/>
      <c r="H103" s="4"/>
      <c r="I103" s="3"/>
      <c r="J103" s="3"/>
      <c r="K103" s="3"/>
      <c r="L103" s="3"/>
      <c r="M103" s="3"/>
      <c r="N103" s="3"/>
      <c r="O103" s="3"/>
      <c r="P103" s="3"/>
      <c r="Q103" s="3"/>
      <c r="R103" s="3"/>
      <c r="S103" s="4" t="str">
        <f t="shared" ca="1" si="1"/>
        <v>○</v>
      </c>
      <c r="T103" s="48"/>
      <c r="U103" s="48"/>
      <c r="V103" s="48"/>
      <c r="W103" s="48"/>
      <c r="X103" s="48"/>
      <c r="Y103" s="48"/>
      <c r="Z103" s="48"/>
      <c r="AA103" s="48"/>
    </row>
    <row r="104" spans="1:27" x14ac:dyDescent="0.45">
      <c r="A104" s="12">
        <f t="shared" si="0"/>
        <v>0</v>
      </c>
      <c r="B104" s="3">
        <f t="shared" si="2"/>
        <v>1049</v>
      </c>
      <c r="C104" s="48"/>
      <c r="D104" s="48"/>
      <c r="E104" s="13"/>
      <c r="F104" s="4"/>
      <c r="G104" s="4"/>
      <c r="H104" s="4"/>
      <c r="I104" s="3"/>
      <c r="J104" s="3"/>
      <c r="K104" s="3"/>
      <c r="L104" s="3"/>
      <c r="M104" s="3"/>
      <c r="N104" s="3"/>
      <c r="O104" s="3"/>
      <c r="P104" s="3"/>
      <c r="Q104" s="3"/>
      <c r="R104" s="3"/>
      <c r="S104" s="4" t="str">
        <f t="shared" ca="1" si="1"/>
        <v>○</v>
      </c>
      <c r="T104" s="48"/>
      <c r="U104" s="48"/>
      <c r="V104" s="48"/>
      <c r="W104" s="48"/>
      <c r="X104" s="48"/>
      <c r="Y104" s="48"/>
      <c r="Z104" s="48"/>
      <c r="AA104" s="48"/>
    </row>
    <row r="105" spans="1:27" x14ac:dyDescent="0.45">
      <c r="A105" s="12">
        <f t="shared" si="0"/>
        <v>0</v>
      </c>
      <c r="B105" s="3">
        <f t="shared" si="2"/>
        <v>1050</v>
      </c>
      <c r="C105" s="48"/>
      <c r="D105" s="48"/>
      <c r="E105" s="13"/>
      <c r="F105" s="4"/>
      <c r="G105" s="4"/>
      <c r="H105" s="4"/>
      <c r="I105" s="3"/>
      <c r="J105" s="3"/>
      <c r="K105" s="3"/>
      <c r="L105" s="3"/>
      <c r="M105" s="3"/>
      <c r="N105" s="3"/>
      <c r="O105" s="3"/>
      <c r="P105" s="3"/>
      <c r="Q105" s="3"/>
      <c r="R105" s="3"/>
      <c r="S105" s="4" t="str">
        <f t="shared" ca="1" si="1"/>
        <v>○</v>
      </c>
      <c r="T105" s="48"/>
      <c r="U105" s="48"/>
      <c r="V105" s="48"/>
      <c r="W105" s="48"/>
      <c r="X105" s="48"/>
      <c r="Y105" s="48"/>
      <c r="Z105" s="48"/>
      <c r="AA105" s="48"/>
    </row>
    <row r="106" spans="1:27" x14ac:dyDescent="0.45">
      <c r="A106" s="12">
        <f t="shared" si="0"/>
        <v>0</v>
      </c>
      <c r="B106" s="3">
        <f t="shared" si="2"/>
        <v>1051</v>
      </c>
      <c r="C106" s="48"/>
      <c r="D106" s="48"/>
      <c r="E106" s="13"/>
      <c r="F106" s="4"/>
      <c r="G106" s="4"/>
      <c r="H106" s="4"/>
      <c r="I106" s="3"/>
      <c r="J106" s="3"/>
      <c r="K106" s="3"/>
      <c r="L106" s="3"/>
      <c r="M106" s="3"/>
      <c r="N106" s="3"/>
      <c r="O106" s="3"/>
      <c r="P106" s="3"/>
      <c r="Q106" s="3"/>
      <c r="R106" s="3"/>
      <c r="S106" s="4" t="str">
        <f t="shared" ca="1" si="1"/>
        <v>○</v>
      </c>
      <c r="T106" s="48"/>
      <c r="U106" s="48"/>
      <c r="V106" s="48"/>
      <c r="W106" s="48"/>
      <c r="X106" s="48"/>
      <c r="Y106" s="48"/>
      <c r="Z106" s="48"/>
      <c r="AA106" s="48"/>
    </row>
    <row r="107" spans="1:27" x14ac:dyDescent="0.45">
      <c r="A107" s="12">
        <f t="shared" si="0"/>
        <v>0</v>
      </c>
      <c r="B107" s="3">
        <f t="shared" si="2"/>
        <v>1052</v>
      </c>
      <c r="C107" s="48"/>
      <c r="D107" s="48"/>
      <c r="E107" s="13"/>
      <c r="F107" s="4"/>
      <c r="G107" s="4"/>
      <c r="H107" s="4"/>
      <c r="I107" s="3"/>
      <c r="J107" s="3"/>
      <c r="K107" s="3"/>
      <c r="L107" s="3"/>
      <c r="M107" s="3"/>
      <c r="N107" s="3"/>
      <c r="O107" s="3"/>
      <c r="P107" s="3"/>
      <c r="Q107" s="3"/>
      <c r="R107" s="3"/>
      <c r="S107" s="4" t="str">
        <f t="shared" ca="1" si="1"/>
        <v>○</v>
      </c>
      <c r="T107" s="48"/>
      <c r="U107" s="48"/>
      <c r="V107" s="48"/>
      <c r="W107" s="48"/>
      <c r="X107" s="48"/>
      <c r="Y107" s="48"/>
      <c r="Z107" s="48"/>
      <c r="AA107" s="48"/>
    </row>
    <row r="108" spans="1:27" x14ac:dyDescent="0.45">
      <c r="A108" s="12">
        <f t="shared" si="0"/>
        <v>0</v>
      </c>
      <c r="B108" s="3">
        <f t="shared" si="2"/>
        <v>1053</v>
      </c>
      <c r="C108" s="48"/>
      <c r="D108" s="48"/>
      <c r="E108" s="13"/>
      <c r="F108" s="4"/>
      <c r="G108" s="4"/>
      <c r="H108" s="4"/>
      <c r="I108" s="3"/>
      <c r="J108" s="3"/>
      <c r="K108" s="3"/>
      <c r="L108" s="3"/>
      <c r="M108" s="3"/>
      <c r="N108" s="3"/>
      <c r="O108" s="3"/>
      <c r="P108" s="3"/>
      <c r="Q108" s="3"/>
      <c r="R108" s="3"/>
      <c r="S108" s="4" t="str">
        <f t="shared" ca="1" si="1"/>
        <v>○</v>
      </c>
      <c r="T108" s="48"/>
      <c r="U108" s="48"/>
      <c r="V108" s="48"/>
      <c r="W108" s="48"/>
      <c r="X108" s="48"/>
      <c r="Y108" s="48"/>
      <c r="Z108" s="48"/>
      <c r="AA108" s="48"/>
    </row>
    <row r="109" spans="1:27" x14ac:dyDescent="0.45">
      <c r="A109" s="12">
        <f t="shared" si="0"/>
        <v>0</v>
      </c>
      <c r="B109" s="3">
        <f t="shared" si="2"/>
        <v>1054</v>
      </c>
      <c r="C109" s="48"/>
      <c r="D109" s="48"/>
      <c r="E109" s="13"/>
      <c r="F109" s="4"/>
      <c r="G109" s="4"/>
      <c r="H109" s="4"/>
      <c r="I109" s="3"/>
      <c r="J109" s="3"/>
      <c r="K109" s="3"/>
      <c r="L109" s="3"/>
      <c r="M109" s="3"/>
      <c r="N109" s="3"/>
      <c r="O109" s="3"/>
      <c r="P109" s="3"/>
      <c r="Q109" s="3"/>
      <c r="R109" s="3"/>
      <c r="S109" s="4" t="str">
        <f t="shared" ca="1" si="1"/>
        <v>○</v>
      </c>
      <c r="T109" s="48"/>
      <c r="U109" s="48"/>
      <c r="V109" s="48"/>
      <c r="W109" s="48"/>
      <c r="X109" s="48"/>
      <c r="Y109" s="48"/>
      <c r="Z109" s="48"/>
      <c r="AA109" s="48"/>
    </row>
    <row r="110" spans="1:27" x14ac:dyDescent="0.45">
      <c r="A110" s="12">
        <f t="shared" si="0"/>
        <v>0</v>
      </c>
      <c r="B110" s="3">
        <f t="shared" si="2"/>
        <v>1055</v>
      </c>
      <c r="C110" s="48"/>
      <c r="D110" s="48"/>
      <c r="E110" s="13"/>
      <c r="F110" s="4"/>
      <c r="G110" s="4"/>
      <c r="H110" s="4"/>
      <c r="I110" s="3"/>
      <c r="J110" s="3"/>
      <c r="K110" s="3"/>
      <c r="L110" s="3"/>
      <c r="M110" s="3"/>
      <c r="N110" s="3"/>
      <c r="O110" s="3"/>
      <c r="P110" s="3"/>
      <c r="Q110" s="3"/>
      <c r="R110" s="3"/>
      <c r="S110" s="4" t="str">
        <f t="shared" ca="1" si="1"/>
        <v>○</v>
      </c>
      <c r="T110" s="48"/>
      <c r="U110" s="48"/>
      <c r="V110" s="48"/>
      <c r="W110" s="48"/>
      <c r="X110" s="48"/>
      <c r="Y110" s="48"/>
      <c r="Z110" s="48"/>
      <c r="AA110" s="48"/>
    </row>
    <row r="111" spans="1:27" x14ac:dyDescent="0.45">
      <c r="A111" s="12">
        <f t="shared" si="0"/>
        <v>0</v>
      </c>
      <c r="B111" s="3">
        <f t="shared" si="2"/>
        <v>1056</v>
      </c>
      <c r="C111" s="48"/>
      <c r="D111" s="48"/>
      <c r="E111" s="13"/>
      <c r="F111" s="4"/>
      <c r="G111" s="4"/>
      <c r="H111" s="4"/>
      <c r="I111" s="3"/>
      <c r="J111" s="3"/>
      <c r="K111" s="3"/>
      <c r="L111" s="3"/>
      <c r="M111" s="3"/>
      <c r="N111" s="3"/>
      <c r="O111" s="3"/>
      <c r="P111" s="3"/>
      <c r="Q111" s="3"/>
      <c r="R111" s="3"/>
      <c r="S111" s="4" t="str">
        <f t="shared" ca="1" si="1"/>
        <v>○</v>
      </c>
      <c r="T111" s="48"/>
      <c r="U111" s="48"/>
      <c r="V111" s="48"/>
      <c r="W111" s="48"/>
      <c r="X111" s="48"/>
      <c r="Y111" s="48"/>
      <c r="Z111" s="48"/>
      <c r="AA111" s="48"/>
    </row>
    <row r="112" spans="1:27" x14ac:dyDescent="0.45">
      <c r="A112" s="12">
        <f t="shared" si="0"/>
        <v>0</v>
      </c>
      <c r="B112" s="3">
        <f t="shared" si="2"/>
        <v>1057</v>
      </c>
      <c r="C112" s="48"/>
      <c r="D112" s="48"/>
      <c r="E112" s="13"/>
      <c r="F112" s="4"/>
      <c r="G112" s="4"/>
      <c r="H112" s="4"/>
      <c r="I112" s="3"/>
      <c r="J112" s="3"/>
      <c r="K112" s="3"/>
      <c r="L112" s="3"/>
      <c r="M112" s="3"/>
      <c r="N112" s="3"/>
      <c r="O112" s="3"/>
      <c r="P112" s="3"/>
      <c r="Q112" s="3"/>
      <c r="R112" s="3"/>
      <c r="S112" s="4" t="str">
        <f t="shared" ca="1" si="1"/>
        <v>○</v>
      </c>
      <c r="T112" s="48"/>
      <c r="U112" s="48"/>
      <c r="V112" s="48"/>
      <c r="W112" s="48"/>
      <c r="X112" s="48"/>
      <c r="Y112" s="48"/>
      <c r="Z112" s="48"/>
      <c r="AA112" s="48"/>
    </row>
    <row r="113" spans="1:27" x14ac:dyDescent="0.45">
      <c r="A113" s="12">
        <f t="shared" si="0"/>
        <v>0</v>
      </c>
      <c r="B113" s="3">
        <f t="shared" si="2"/>
        <v>1058</v>
      </c>
      <c r="C113" s="48"/>
      <c r="D113" s="48"/>
      <c r="E113" s="13"/>
      <c r="F113" s="4"/>
      <c r="G113" s="4"/>
      <c r="H113" s="4"/>
      <c r="I113" s="3"/>
      <c r="J113" s="3"/>
      <c r="K113" s="3"/>
      <c r="L113" s="3"/>
      <c r="M113" s="3"/>
      <c r="N113" s="3"/>
      <c r="O113" s="3"/>
      <c r="P113" s="3"/>
      <c r="Q113" s="3"/>
      <c r="R113" s="3"/>
      <c r="S113" s="4" t="str">
        <f t="shared" ca="1" si="1"/>
        <v>○</v>
      </c>
      <c r="T113" s="48"/>
      <c r="U113" s="48"/>
      <c r="V113" s="48"/>
      <c r="W113" s="48"/>
      <c r="X113" s="48"/>
      <c r="Y113" s="48"/>
      <c r="Z113" s="48"/>
      <c r="AA113" s="48"/>
    </row>
    <row r="114" spans="1:27" x14ac:dyDescent="0.45">
      <c r="A114" s="12">
        <f t="shared" si="0"/>
        <v>0</v>
      </c>
      <c r="B114" s="3">
        <f t="shared" si="2"/>
        <v>1059</v>
      </c>
      <c r="C114" s="48"/>
      <c r="D114" s="48"/>
      <c r="E114" s="13"/>
      <c r="F114" s="4"/>
      <c r="G114" s="4"/>
      <c r="H114" s="4"/>
      <c r="I114" s="3"/>
      <c r="J114" s="3"/>
      <c r="K114" s="3"/>
      <c r="L114" s="3"/>
      <c r="M114" s="3"/>
      <c r="N114" s="3"/>
      <c r="O114" s="3"/>
      <c r="P114" s="3"/>
      <c r="Q114" s="3"/>
      <c r="R114" s="3"/>
      <c r="S114" s="4" t="str">
        <f t="shared" ca="1" si="1"/>
        <v>○</v>
      </c>
      <c r="T114" s="48"/>
      <c r="U114" s="48"/>
      <c r="V114" s="48"/>
      <c r="W114" s="48"/>
      <c r="X114" s="48"/>
      <c r="Y114" s="48"/>
      <c r="Z114" s="48"/>
      <c r="AA114" s="48"/>
    </row>
    <row r="115" spans="1:27" x14ac:dyDescent="0.45">
      <c r="A115" s="12">
        <f t="shared" si="0"/>
        <v>0</v>
      </c>
      <c r="B115" s="3">
        <f t="shared" si="2"/>
        <v>1060</v>
      </c>
      <c r="C115" s="48"/>
      <c r="D115" s="48"/>
      <c r="E115" s="13"/>
      <c r="F115" s="4"/>
      <c r="G115" s="4"/>
      <c r="H115" s="4"/>
      <c r="I115" s="3"/>
      <c r="J115" s="3"/>
      <c r="K115" s="3"/>
      <c r="L115" s="3"/>
      <c r="M115" s="3"/>
      <c r="N115" s="3"/>
      <c r="O115" s="3"/>
      <c r="P115" s="3"/>
      <c r="Q115" s="3"/>
      <c r="R115" s="3"/>
      <c r="S115" s="4" t="str">
        <f t="shared" ca="1" si="1"/>
        <v>○</v>
      </c>
      <c r="T115" s="48"/>
      <c r="U115" s="48"/>
      <c r="V115" s="48"/>
      <c r="W115" s="48"/>
      <c r="X115" s="48"/>
      <c r="Y115" s="48"/>
      <c r="Z115" s="48"/>
      <c r="AA115" s="48"/>
    </row>
    <row r="116" spans="1:27" x14ac:dyDescent="0.45">
      <c r="A116" s="12">
        <f t="shared" si="0"/>
        <v>0</v>
      </c>
      <c r="B116" s="3">
        <f t="shared" si="2"/>
        <v>1061</v>
      </c>
      <c r="C116" s="48"/>
      <c r="D116" s="48"/>
      <c r="E116" s="13"/>
      <c r="F116" s="4"/>
      <c r="G116" s="4"/>
      <c r="H116" s="4"/>
      <c r="I116" s="3"/>
      <c r="J116" s="3"/>
      <c r="K116" s="3"/>
      <c r="L116" s="3"/>
      <c r="M116" s="3"/>
      <c r="N116" s="3"/>
      <c r="O116" s="3"/>
      <c r="P116" s="3"/>
      <c r="Q116" s="3"/>
      <c r="R116" s="3"/>
      <c r="S116" s="4" t="str">
        <f t="shared" ca="1" si="1"/>
        <v>○</v>
      </c>
      <c r="T116" s="48"/>
      <c r="U116" s="48"/>
      <c r="V116" s="48"/>
      <c r="W116" s="48"/>
      <c r="X116" s="48"/>
      <c r="Y116" s="48"/>
      <c r="Z116" s="48"/>
      <c r="AA116" s="48"/>
    </row>
    <row r="117" spans="1:27" x14ac:dyDescent="0.45">
      <c r="A117" s="12">
        <f t="shared" si="0"/>
        <v>0</v>
      </c>
      <c r="B117" s="3">
        <f t="shared" si="2"/>
        <v>1062</v>
      </c>
      <c r="C117" s="48"/>
      <c r="D117" s="48"/>
      <c r="E117" s="13"/>
      <c r="F117" s="4"/>
      <c r="G117" s="4"/>
      <c r="H117" s="4"/>
      <c r="I117" s="3"/>
      <c r="J117" s="3"/>
      <c r="K117" s="3"/>
      <c r="L117" s="3"/>
      <c r="M117" s="3"/>
      <c r="N117" s="3"/>
      <c r="O117" s="3"/>
      <c r="P117" s="3"/>
      <c r="Q117" s="3"/>
      <c r="R117" s="3"/>
      <c r="S117" s="4" t="str">
        <f t="shared" ca="1" si="1"/>
        <v>○</v>
      </c>
      <c r="T117" s="48"/>
      <c r="U117" s="48"/>
      <c r="V117" s="48"/>
      <c r="W117" s="48"/>
      <c r="X117" s="48"/>
      <c r="Y117" s="48"/>
      <c r="Z117" s="48"/>
      <c r="AA117" s="48"/>
    </row>
    <row r="118" spans="1:27" x14ac:dyDescent="0.45">
      <c r="A118" s="12">
        <f t="shared" si="0"/>
        <v>0</v>
      </c>
      <c r="B118" s="3">
        <f t="shared" si="2"/>
        <v>1063</v>
      </c>
      <c r="C118" s="48"/>
      <c r="D118" s="48"/>
      <c r="E118" s="13"/>
      <c r="F118" s="4"/>
      <c r="G118" s="4"/>
      <c r="H118" s="4"/>
      <c r="I118" s="3"/>
      <c r="J118" s="3"/>
      <c r="K118" s="3"/>
      <c r="L118" s="3"/>
      <c r="M118" s="3"/>
      <c r="N118" s="3"/>
      <c r="O118" s="3"/>
      <c r="P118" s="3"/>
      <c r="Q118" s="3"/>
      <c r="R118" s="3"/>
      <c r="S118" s="4" t="str">
        <f t="shared" ca="1" si="1"/>
        <v>○</v>
      </c>
      <c r="T118" s="48"/>
      <c r="U118" s="48"/>
      <c r="V118" s="48"/>
      <c r="W118" s="48"/>
      <c r="X118" s="48"/>
      <c r="Y118" s="48"/>
      <c r="Z118" s="48"/>
      <c r="AA118" s="48"/>
    </row>
    <row r="119" spans="1:27" x14ac:dyDescent="0.45">
      <c r="A119" s="12">
        <f t="shared" si="0"/>
        <v>0</v>
      </c>
      <c r="B119" s="3">
        <f t="shared" si="2"/>
        <v>1064</v>
      </c>
      <c r="C119" s="48"/>
      <c r="D119" s="48"/>
      <c r="E119" s="13"/>
      <c r="F119" s="4"/>
      <c r="G119" s="4"/>
      <c r="H119" s="4"/>
      <c r="I119" s="3"/>
      <c r="J119" s="3"/>
      <c r="K119" s="3"/>
      <c r="L119" s="3"/>
      <c r="M119" s="3"/>
      <c r="N119" s="3"/>
      <c r="O119" s="3"/>
      <c r="P119" s="3"/>
      <c r="Q119" s="3"/>
      <c r="R119" s="3"/>
      <c r="S119" s="4" t="str">
        <f t="shared" ca="1" si="1"/>
        <v>○</v>
      </c>
      <c r="T119" s="48"/>
      <c r="U119" s="48"/>
      <c r="V119" s="48"/>
      <c r="W119" s="48"/>
      <c r="X119" s="48"/>
      <c r="Y119" s="48"/>
      <c r="Z119" s="48"/>
      <c r="AA119" s="48"/>
    </row>
    <row r="120" spans="1:27" x14ac:dyDescent="0.45">
      <c r="A120" s="12">
        <f t="shared" ref="A120:A177" si="3">MAX(I120,K120,M120,O120,Q120)</f>
        <v>0</v>
      </c>
      <c r="B120" s="3">
        <f t="shared" si="2"/>
        <v>1065</v>
      </c>
      <c r="C120" s="48"/>
      <c r="D120" s="48"/>
      <c r="E120" s="13"/>
      <c r="F120" s="4"/>
      <c r="G120" s="4"/>
      <c r="H120" s="4"/>
      <c r="I120" s="3"/>
      <c r="J120" s="3"/>
      <c r="K120" s="3"/>
      <c r="L120" s="3"/>
      <c r="M120" s="3"/>
      <c r="N120" s="3"/>
      <c r="O120" s="3"/>
      <c r="P120" s="3"/>
      <c r="Q120" s="3"/>
      <c r="R120" s="3"/>
      <c r="S120" s="4" t="str">
        <f t="shared" ref="S120:S177" ca="1" si="4">IF(TODAY()&gt;EDATE(A120,1),"○","")</f>
        <v>○</v>
      </c>
      <c r="T120" s="48"/>
      <c r="U120" s="48"/>
      <c r="V120" s="48"/>
      <c r="W120" s="48"/>
      <c r="X120" s="48"/>
      <c r="Y120" s="48"/>
      <c r="Z120" s="48"/>
      <c r="AA120" s="48"/>
    </row>
    <row r="121" spans="1:27" x14ac:dyDescent="0.45">
      <c r="A121" s="12">
        <f t="shared" si="3"/>
        <v>0</v>
      </c>
      <c r="B121" s="3">
        <f t="shared" ref="B121:B177" si="5">B120+1</f>
        <v>1066</v>
      </c>
      <c r="C121" s="48"/>
      <c r="D121" s="48"/>
      <c r="E121" s="13"/>
      <c r="F121" s="4"/>
      <c r="G121" s="4"/>
      <c r="H121" s="4"/>
      <c r="I121" s="3"/>
      <c r="J121" s="3"/>
      <c r="K121" s="3"/>
      <c r="L121" s="3"/>
      <c r="M121" s="3"/>
      <c r="N121" s="3"/>
      <c r="O121" s="3"/>
      <c r="P121" s="3"/>
      <c r="Q121" s="3"/>
      <c r="R121" s="3"/>
      <c r="S121" s="4" t="str">
        <f t="shared" ca="1" si="4"/>
        <v>○</v>
      </c>
      <c r="T121" s="48"/>
      <c r="U121" s="48"/>
      <c r="V121" s="48"/>
      <c r="W121" s="48"/>
      <c r="X121" s="48"/>
      <c r="Y121" s="48"/>
      <c r="Z121" s="48"/>
      <c r="AA121" s="48"/>
    </row>
    <row r="122" spans="1:27" x14ac:dyDescent="0.45">
      <c r="A122" s="12">
        <f t="shared" si="3"/>
        <v>0</v>
      </c>
      <c r="B122" s="3">
        <f t="shared" si="5"/>
        <v>1067</v>
      </c>
      <c r="C122" s="48"/>
      <c r="D122" s="48"/>
      <c r="E122" s="13"/>
      <c r="F122" s="4"/>
      <c r="G122" s="4"/>
      <c r="H122" s="4"/>
      <c r="I122" s="3"/>
      <c r="J122" s="3"/>
      <c r="K122" s="3"/>
      <c r="L122" s="3"/>
      <c r="M122" s="3"/>
      <c r="N122" s="3"/>
      <c r="O122" s="3"/>
      <c r="P122" s="3"/>
      <c r="Q122" s="3"/>
      <c r="R122" s="3"/>
      <c r="S122" s="4" t="str">
        <f t="shared" ca="1" si="4"/>
        <v>○</v>
      </c>
      <c r="T122" s="48"/>
      <c r="U122" s="48"/>
      <c r="V122" s="48"/>
      <c r="W122" s="48"/>
      <c r="X122" s="48"/>
      <c r="Y122" s="48"/>
      <c r="Z122" s="48"/>
      <c r="AA122" s="48"/>
    </row>
    <row r="123" spans="1:27" x14ac:dyDescent="0.45">
      <c r="A123" s="12">
        <f t="shared" si="3"/>
        <v>0</v>
      </c>
      <c r="B123" s="3">
        <f t="shared" si="5"/>
        <v>1068</v>
      </c>
      <c r="C123" s="48"/>
      <c r="D123" s="48"/>
      <c r="E123" s="13"/>
      <c r="F123" s="4"/>
      <c r="G123" s="4"/>
      <c r="H123" s="4"/>
      <c r="I123" s="3"/>
      <c r="J123" s="3"/>
      <c r="K123" s="3"/>
      <c r="L123" s="3"/>
      <c r="M123" s="3"/>
      <c r="N123" s="3"/>
      <c r="O123" s="3"/>
      <c r="P123" s="3"/>
      <c r="Q123" s="3"/>
      <c r="R123" s="3"/>
      <c r="S123" s="4" t="str">
        <f t="shared" ca="1" si="4"/>
        <v>○</v>
      </c>
      <c r="T123" s="48"/>
      <c r="U123" s="48"/>
      <c r="V123" s="48"/>
      <c r="W123" s="48"/>
      <c r="X123" s="48"/>
      <c r="Y123" s="48"/>
      <c r="Z123" s="48"/>
      <c r="AA123" s="48"/>
    </row>
    <row r="124" spans="1:27" x14ac:dyDescent="0.45">
      <c r="A124" s="12">
        <f t="shared" si="3"/>
        <v>0</v>
      </c>
      <c r="B124" s="3">
        <f t="shared" si="5"/>
        <v>1069</v>
      </c>
      <c r="C124" s="48"/>
      <c r="D124" s="48"/>
      <c r="E124" s="13"/>
      <c r="F124" s="4"/>
      <c r="G124" s="4"/>
      <c r="H124" s="4"/>
      <c r="I124" s="3"/>
      <c r="J124" s="3"/>
      <c r="K124" s="3"/>
      <c r="L124" s="3"/>
      <c r="M124" s="3"/>
      <c r="N124" s="3"/>
      <c r="O124" s="3"/>
      <c r="P124" s="3"/>
      <c r="Q124" s="3"/>
      <c r="R124" s="3"/>
      <c r="S124" s="4" t="str">
        <f t="shared" ca="1" si="4"/>
        <v>○</v>
      </c>
      <c r="T124" s="48"/>
      <c r="U124" s="48"/>
      <c r="V124" s="48"/>
      <c r="W124" s="48"/>
      <c r="X124" s="48"/>
      <c r="Y124" s="48"/>
      <c r="Z124" s="48"/>
      <c r="AA124" s="48"/>
    </row>
    <row r="125" spans="1:27" x14ac:dyDescent="0.45">
      <c r="A125" s="12">
        <f t="shared" si="3"/>
        <v>0</v>
      </c>
      <c r="B125" s="3">
        <f t="shared" si="5"/>
        <v>1070</v>
      </c>
      <c r="C125" s="48"/>
      <c r="D125" s="48"/>
      <c r="E125" s="13"/>
      <c r="F125" s="4"/>
      <c r="G125" s="4"/>
      <c r="H125" s="4"/>
      <c r="I125" s="3"/>
      <c r="J125" s="3"/>
      <c r="K125" s="3"/>
      <c r="L125" s="3"/>
      <c r="M125" s="3"/>
      <c r="N125" s="3"/>
      <c r="O125" s="3"/>
      <c r="P125" s="3"/>
      <c r="Q125" s="3"/>
      <c r="R125" s="3"/>
      <c r="S125" s="4" t="str">
        <f t="shared" ca="1" si="4"/>
        <v>○</v>
      </c>
      <c r="T125" s="48"/>
      <c r="U125" s="48"/>
      <c r="V125" s="48"/>
      <c r="W125" s="48"/>
      <c r="X125" s="48"/>
      <c r="Y125" s="48"/>
      <c r="Z125" s="48"/>
      <c r="AA125" s="48"/>
    </row>
    <row r="126" spans="1:27" x14ac:dyDescent="0.45">
      <c r="A126" s="12">
        <f t="shared" si="3"/>
        <v>0</v>
      </c>
      <c r="B126" s="3">
        <f t="shared" si="5"/>
        <v>1071</v>
      </c>
      <c r="C126" s="48"/>
      <c r="D126" s="48"/>
      <c r="E126" s="13"/>
      <c r="F126" s="4"/>
      <c r="G126" s="4"/>
      <c r="H126" s="4"/>
      <c r="I126" s="3"/>
      <c r="J126" s="3"/>
      <c r="K126" s="3"/>
      <c r="L126" s="3"/>
      <c r="M126" s="3"/>
      <c r="N126" s="3"/>
      <c r="O126" s="3"/>
      <c r="P126" s="3"/>
      <c r="Q126" s="3"/>
      <c r="R126" s="3"/>
      <c r="S126" s="4" t="str">
        <f t="shared" ca="1" si="4"/>
        <v>○</v>
      </c>
      <c r="T126" s="48"/>
      <c r="U126" s="48"/>
      <c r="V126" s="48"/>
      <c r="W126" s="48"/>
      <c r="X126" s="48"/>
      <c r="Y126" s="48"/>
      <c r="Z126" s="48"/>
      <c r="AA126" s="48"/>
    </row>
    <row r="127" spans="1:27" x14ac:dyDescent="0.45">
      <c r="A127" s="12">
        <f t="shared" si="3"/>
        <v>0</v>
      </c>
      <c r="B127" s="3">
        <f t="shared" si="5"/>
        <v>1072</v>
      </c>
      <c r="C127" s="48"/>
      <c r="D127" s="48"/>
      <c r="E127" s="13"/>
      <c r="F127" s="4"/>
      <c r="G127" s="4"/>
      <c r="H127" s="4"/>
      <c r="I127" s="3"/>
      <c r="J127" s="3"/>
      <c r="K127" s="3"/>
      <c r="L127" s="3"/>
      <c r="M127" s="3"/>
      <c r="N127" s="3"/>
      <c r="O127" s="3"/>
      <c r="P127" s="3"/>
      <c r="Q127" s="3"/>
      <c r="R127" s="3"/>
      <c r="S127" s="4" t="str">
        <f t="shared" ca="1" si="4"/>
        <v>○</v>
      </c>
      <c r="T127" s="48"/>
      <c r="U127" s="48"/>
      <c r="V127" s="48"/>
      <c r="W127" s="48"/>
      <c r="X127" s="48"/>
      <c r="Y127" s="48"/>
      <c r="Z127" s="48"/>
      <c r="AA127" s="48"/>
    </row>
    <row r="128" spans="1:27" x14ac:dyDescent="0.45">
      <c r="A128" s="12">
        <f t="shared" si="3"/>
        <v>0</v>
      </c>
      <c r="B128" s="3">
        <f t="shared" si="5"/>
        <v>1073</v>
      </c>
      <c r="C128" s="48"/>
      <c r="D128" s="48"/>
      <c r="E128" s="13"/>
      <c r="F128" s="4"/>
      <c r="G128" s="4"/>
      <c r="H128" s="4"/>
      <c r="I128" s="3"/>
      <c r="J128" s="3"/>
      <c r="K128" s="3"/>
      <c r="L128" s="3"/>
      <c r="M128" s="3"/>
      <c r="N128" s="3"/>
      <c r="O128" s="3"/>
      <c r="P128" s="3"/>
      <c r="Q128" s="3"/>
      <c r="R128" s="3"/>
      <c r="S128" s="4" t="str">
        <f t="shared" ca="1" si="4"/>
        <v>○</v>
      </c>
      <c r="T128" s="48"/>
      <c r="U128" s="48"/>
      <c r="V128" s="48"/>
      <c r="W128" s="48"/>
      <c r="X128" s="48"/>
      <c r="Y128" s="48"/>
      <c r="Z128" s="48"/>
      <c r="AA128" s="48"/>
    </row>
    <row r="129" spans="1:27" x14ac:dyDescent="0.45">
      <c r="A129" s="12">
        <f t="shared" si="3"/>
        <v>0</v>
      </c>
      <c r="B129" s="3">
        <f t="shared" si="5"/>
        <v>1074</v>
      </c>
      <c r="C129" s="48"/>
      <c r="D129" s="48"/>
      <c r="E129" s="13"/>
      <c r="F129" s="4"/>
      <c r="G129" s="4"/>
      <c r="H129" s="4"/>
      <c r="I129" s="3"/>
      <c r="J129" s="3"/>
      <c r="K129" s="3"/>
      <c r="L129" s="3"/>
      <c r="M129" s="3"/>
      <c r="N129" s="3"/>
      <c r="O129" s="3"/>
      <c r="P129" s="3"/>
      <c r="Q129" s="3"/>
      <c r="R129" s="3"/>
      <c r="S129" s="4" t="str">
        <f t="shared" ca="1" si="4"/>
        <v>○</v>
      </c>
      <c r="T129" s="48"/>
      <c r="U129" s="48"/>
      <c r="V129" s="48"/>
      <c r="W129" s="48"/>
      <c r="X129" s="48"/>
      <c r="Y129" s="48"/>
      <c r="Z129" s="48"/>
      <c r="AA129" s="48"/>
    </row>
    <row r="130" spans="1:27" x14ac:dyDescent="0.45">
      <c r="A130" s="12">
        <f t="shared" si="3"/>
        <v>0</v>
      </c>
      <c r="B130" s="3">
        <f t="shared" si="5"/>
        <v>1075</v>
      </c>
      <c r="C130" s="48"/>
      <c r="D130" s="48"/>
      <c r="E130" s="13"/>
      <c r="F130" s="4"/>
      <c r="G130" s="4"/>
      <c r="H130" s="4"/>
      <c r="I130" s="3"/>
      <c r="J130" s="3"/>
      <c r="K130" s="3"/>
      <c r="L130" s="3"/>
      <c r="M130" s="3"/>
      <c r="N130" s="3"/>
      <c r="O130" s="3"/>
      <c r="P130" s="3"/>
      <c r="Q130" s="3"/>
      <c r="R130" s="3"/>
      <c r="S130" s="4" t="str">
        <f t="shared" ca="1" si="4"/>
        <v>○</v>
      </c>
      <c r="T130" s="48"/>
      <c r="U130" s="48"/>
      <c r="V130" s="48"/>
      <c r="W130" s="48"/>
      <c r="X130" s="48"/>
      <c r="Y130" s="48"/>
      <c r="Z130" s="48"/>
      <c r="AA130" s="48"/>
    </row>
    <row r="131" spans="1:27" x14ac:dyDescent="0.45">
      <c r="A131" s="12">
        <f t="shared" si="3"/>
        <v>0</v>
      </c>
      <c r="B131" s="3">
        <f t="shared" si="5"/>
        <v>1076</v>
      </c>
      <c r="C131" s="48"/>
      <c r="D131" s="48"/>
      <c r="E131" s="13"/>
      <c r="F131" s="4"/>
      <c r="G131" s="4"/>
      <c r="H131" s="4"/>
      <c r="I131" s="3"/>
      <c r="J131" s="3"/>
      <c r="K131" s="3"/>
      <c r="L131" s="3"/>
      <c r="M131" s="3"/>
      <c r="N131" s="3"/>
      <c r="O131" s="3"/>
      <c r="P131" s="3"/>
      <c r="Q131" s="3"/>
      <c r="R131" s="3"/>
      <c r="S131" s="4" t="str">
        <f t="shared" ca="1" si="4"/>
        <v>○</v>
      </c>
      <c r="T131" s="48"/>
      <c r="U131" s="48"/>
      <c r="V131" s="48"/>
      <c r="W131" s="48"/>
      <c r="X131" s="48"/>
      <c r="Y131" s="48"/>
      <c r="Z131" s="48"/>
      <c r="AA131" s="48"/>
    </row>
    <row r="132" spans="1:27" x14ac:dyDescent="0.45">
      <c r="A132" s="12">
        <f t="shared" si="3"/>
        <v>0</v>
      </c>
      <c r="B132" s="3">
        <f t="shared" si="5"/>
        <v>1077</v>
      </c>
      <c r="C132" s="48"/>
      <c r="D132" s="48"/>
      <c r="E132" s="13"/>
      <c r="F132" s="4"/>
      <c r="G132" s="4"/>
      <c r="H132" s="4"/>
      <c r="I132" s="3"/>
      <c r="J132" s="3"/>
      <c r="K132" s="3"/>
      <c r="L132" s="3"/>
      <c r="M132" s="3"/>
      <c r="N132" s="3"/>
      <c r="O132" s="3"/>
      <c r="P132" s="3"/>
      <c r="Q132" s="3"/>
      <c r="R132" s="3"/>
      <c r="S132" s="4" t="str">
        <f t="shared" ca="1" si="4"/>
        <v>○</v>
      </c>
      <c r="T132" s="48"/>
      <c r="U132" s="48"/>
      <c r="V132" s="48"/>
      <c r="W132" s="48"/>
      <c r="X132" s="48"/>
      <c r="Y132" s="48"/>
      <c r="Z132" s="48"/>
      <c r="AA132" s="48"/>
    </row>
    <row r="133" spans="1:27" x14ac:dyDescent="0.45">
      <c r="A133" s="12">
        <f t="shared" si="3"/>
        <v>0</v>
      </c>
      <c r="B133" s="3">
        <f t="shared" si="5"/>
        <v>1078</v>
      </c>
      <c r="C133" s="48"/>
      <c r="D133" s="48"/>
      <c r="E133" s="13"/>
      <c r="F133" s="4"/>
      <c r="G133" s="4"/>
      <c r="H133" s="4"/>
      <c r="I133" s="3"/>
      <c r="J133" s="3"/>
      <c r="K133" s="3"/>
      <c r="L133" s="3"/>
      <c r="M133" s="3"/>
      <c r="N133" s="3"/>
      <c r="O133" s="3"/>
      <c r="P133" s="3"/>
      <c r="Q133" s="3"/>
      <c r="R133" s="3"/>
      <c r="S133" s="4" t="str">
        <f t="shared" ca="1" si="4"/>
        <v>○</v>
      </c>
      <c r="T133" s="48"/>
      <c r="U133" s="48"/>
      <c r="V133" s="48"/>
      <c r="W133" s="48"/>
      <c r="X133" s="48"/>
      <c r="Y133" s="48"/>
      <c r="Z133" s="48"/>
      <c r="AA133" s="48"/>
    </row>
    <row r="134" spans="1:27" x14ac:dyDescent="0.45">
      <c r="A134" s="12">
        <f t="shared" si="3"/>
        <v>0</v>
      </c>
      <c r="B134" s="3">
        <f t="shared" si="5"/>
        <v>1079</v>
      </c>
      <c r="C134" s="48"/>
      <c r="D134" s="48"/>
      <c r="E134" s="13"/>
      <c r="F134" s="4"/>
      <c r="G134" s="4"/>
      <c r="H134" s="4"/>
      <c r="I134" s="3"/>
      <c r="J134" s="3"/>
      <c r="K134" s="3"/>
      <c r="L134" s="3"/>
      <c r="M134" s="3"/>
      <c r="N134" s="3"/>
      <c r="O134" s="3"/>
      <c r="P134" s="3"/>
      <c r="Q134" s="3"/>
      <c r="R134" s="3"/>
      <c r="S134" s="4" t="str">
        <f t="shared" ca="1" si="4"/>
        <v>○</v>
      </c>
      <c r="T134" s="48"/>
      <c r="U134" s="48"/>
      <c r="V134" s="48"/>
      <c r="W134" s="48"/>
      <c r="X134" s="48"/>
      <c r="Y134" s="48"/>
      <c r="Z134" s="48"/>
      <c r="AA134" s="48"/>
    </row>
    <row r="135" spans="1:27" x14ac:dyDescent="0.45">
      <c r="A135" s="12">
        <f t="shared" si="3"/>
        <v>0</v>
      </c>
      <c r="B135" s="3">
        <f t="shared" si="5"/>
        <v>1080</v>
      </c>
      <c r="C135" s="48"/>
      <c r="D135" s="48"/>
      <c r="E135" s="13"/>
      <c r="F135" s="4"/>
      <c r="G135" s="4"/>
      <c r="H135" s="4"/>
      <c r="I135" s="3"/>
      <c r="J135" s="3"/>
      <c r="K135" s="3"/>
      <c r="L135" s="3"/>
      <c r="M135" s="3"/>
      <c r="N135" s="3"/>
      <c r="O135" s="3"/>
      <c r="P135" s="3"/>
      <c r="Q135" s="3"/>
      <c r="R135" s="3"/>
      <c r="S135" s="4" t="str">
        <f t="shared" ca="1" si="4"/>
        <v>○</v>
      </c>
      <c r="T135" s="48"/>
      <c r="U135" s="48"/>
      <c r="V135" s="48"/>
      <c r="W135" s="48"/>
      <c r="X135" s="48"/>
      <c r="Y135" s="48"/>
      <c r="Z135" s="48"/>
      <c r="AA135" s="48"/>
    </row>
    <row r="136" spans="1:27" x14ac:dyDescent="0.45">
      <c r="A136" s="12">
        <f t="shared" si="3"/>
        <v>0</v>
      </c>
      <c r="B136" s="3">
        <f t="shared" si="5"/>
        <v>1081</v>
      </c>
      <c r="C136" s="48"/>
      <c r="D136" s="48"/>
      <c r="E136" s="13"/>
      <c r="F136" s="4"/>
      <c r="G136" s="4"/>
      <c r="H136" s="4"/>
      <c r="I136" s="3"/>
      <c r="J136" s="3"/>
      <c r="K136" s="3"/>
      <c r="L136" s="3"/>
      <c r="M136" s="3"/>
      <c r="N136" s="3"/>
      <c r="O136" s="3"/>
      <c r="P136" s="3"/>
      <c r="Q136" s="3"/>
      <c r="R136" s="3"/>
      <c r="S136" s="4" t="str">
        <f t="shared" ca="1" si="4"/>
        <v>○</v>
      </c>
      <c r="T136" s="48"/>
      <c r="U136" s="48"/>
      <c r="V136" s="48"/>
      <c r="W136" s="48"/>
      <c r="X136" s="48"/>
      <c r="Y136" s="48"/>
      <c r="Z136" s="48"/>
      <c r="AA136" s="48"/>
    </row>
    <row r="137" spans="1:27" x14ac:dyDescent="0.45">
      <c r="A137" s="12">
        <f t="shared" si="3"/>
        <v>0</v>
      </c>
      <c r="B137" s="3">
        <f t="shared" si="5"/>
        <v>1082</v>
      </c>
      <c r="C137" s="48"/>
      <c r="D137" s="48"/>
      <c r="E137" s="13"/>
      <c r="F137" s="4"/>
      <c r="G137" s="4"/>
      <c r="H137" s="4"/>
      <c r="I137" s="3"/>
      <c r="J137" s="3"/>
      <c r="K137" s="3"/>
      <c r="L137" s="3"/>
      <c r="M137" s="3"/>
      <c r="N137" s="3"/>
      <c r="O137" s="3"/>
      <c r="P137" s="3"/>
      <c r="Q137" s="3"/>
      <c r="R137" s="3"/>
      <c r="S137" s="4" t="str">
        <f t="shared" ca="1" si="4"/>
        <v>○</v>
      </c>
      <c r="T137" s="48"/>
      <c r="U137" s="48"/>
      <c r="V137" s="48"/>
      <c r="W137" s="48"/>
      <c r="X137" s="48"/>
      <c r="Y137" s="48"/>
      <c r="Z137" s="48"/>
      <c r="AA137" s="48"/>
    </row>
    <row r="138" spans="1:27" x14ac:dyDescent="0.45">
      <c r="A138" s="12">
        <f t="shared" si="3"/>
        <v>0</v>
      </c>
      <c r="B138" s="3">
        <f t="shared" si="5"/>
        <v>1083</v>
      </c>
      <c r="C138" s="48"/>
      <c r="D138" s="48"/>
      <c r="E138" s="13"/>
      <c r="F138" s="4"/>
      <c r="G138" s="4"/>
      <c r="H138" s="4"/>
      <c r="I138" s="3"/>
      <c r="J138" s="3"/>
      <c r="K138" s="3"/>
      <c r="L138" s="3"/>
      <c r="M138" s="3"/>
      <c r="N138" s="3"/>
      <c r="O138" s="3"/>
      <c r="P138" s="3"/>
      <c r="Q138" s="3"/>
      <c r="R138" s="3"/>
      <c r="S138" s="4" t="str">
        <f t="shared" ca="1" si="4"/>
        <v>○</v>
      </c>
      <c r="T138" s="48"/>
      <c r="U138" s="48"/>
      <c r="V138" s="48"/>
      <c r="W138" s="48"/>
      <c r="X138" s="48"/>
      <c r="Y138" s="48"/>
      <c r="Z138" s="48"/>
      <c r="AA138" s="48"/>
    </row>
    <row r="139" spans="1:27" x14ac:dyDescent="0.45">
      <c r="A139" s="12">
        <f t="shared" si="3"/>
        <v>0</v>
      </c>
      <c r="B139" s="3">
        <f t="shared" si="5"/>
        <v>1084</v>
      </c>
      <c r="C139" s="48"/>
      <c r="D139" s="48"/>
      <c r="E139" s="13"/>
      <c r="F139" s="4"/>
      <c r="G139" s="4"/>
      <c r="H139" s="4"/>
      <c r="I139" s="3"/>
      <c r="J139" s="3"/>
      <c r="K139" s="3"/>
      <c r="L139" s="3"/>
      <c r="M139" s="3"/>
      <c r="N139" s="3"/>
      <c r="O139" s="3"/>
      <c r="P139" s="3"/>
      <c r="Q139" s="3"/>
      <c r="R139" s="3"/>
      <c r="S139" s="4" t="str">
        <f t="shared" ca="1" si="4"/>
        <v>○</v>
      </c>
      <c r="T139" s="48"/>
      <c r="U139" s="48"/>
      <c r="V139" s="48"/>
      <c r="W139" s="48"/>
      <c r="X139" s="48"/>
      <c r="Y139" s="48"/>
      <c r="Z139" s="48"/>
      <c r="AA139" s="48"/>
    </row>
    <row r="140" spans="1:27" x14ac:dyDescent="0.45">
      <c r="A140" s="12">
        <f t="shared" si="3"/>
        <v>0</v>
      </c>
      <c r="B140" s="3">
        <f t="shared" si="5"/>
        <v>1085</v>
      </c>
      <c r="C140" s="48"/>
      <c r="D140" s="48"/>
      <c r="E140" s="13"/>
      <c r="F140" s="4"/>
      <c r="G140" s="4"/>
      <c r="H140" s="4"/>
      <c r="I140" s="3"/>
      <c r="J140" s="3"/>
      <c r="K140" s="3"/>
      <c r="L140" s="3"/>
      <c r="M140" s="3"/>
      <c r="N140" s="3"/>
      <c r="O140" s="3"/>
      <c r="P140" s="3"/>
      <c r="Q140" s="3"/>
      <c r="R140" s="3"/>
      <c r="S140" s="4" t="str">
        <f t="shared" ca="1" si="4"/>
        <v>○</v>
      </c>
      <c r="T140" s="48"/>
      <c r="U140" s="48"/>
      <c r="V140" s="48"/>
      <c r="W140" s="48"/>
      <c r="X140" s="48"/>
      <c r="Y140" s="48"/>
      <c r="Z140" s="48"/>
      <c r="AA140" s="48"/>
    </row>
    <row r="141" spans="1:27" x14ac:dyDescent="0.45">
      <c r="A141" s="12">
        <f t="shared" si="3"/>
        <v>0</v>
      </c>
      <c r="B141" s="3">
        <f t="shared" si="5"/>
        <v>1086</v>
      </c>
      <c r="C141" s="48"/>
      <c r="D141" s="48"/>
      <c r="E141" s="13"/>
      <c r="F141" s="4"/>
      <c r="G141" s="4"/>
      <c r="H141" s="4"/>
      <c r="I141" s="3"/>
      <c r="J141" s="3"/>
      <c r="K141" s="3"/>
      <c r="L141" s="3"/>
      <c r="M141" s="3"/>
      <c r="N141" s="3"/>
      <c r="O141" s="3"/>
      <c r="P141" s="3"/>
      <c r="Q141" s="3"/>
      <c r="R141" s="3"/>
      <c r="S141" s="4" t="str">
        <f t="shared" ca="1" si="4"/>
        <v>○</v>
      </c>
      <c r="T141" s="48"/>
      <c r="U141" s="48"/>
      <c r="V141" s="48"/>
      <c r="W141" s="48"/>
      <c r="X141" s="48"/>
      <c r="Y141" s="48"/>
      <c r="Z141" s="48"/>
      <c r="AA141" s="48"/>
    </row>
    <row r="142" spans="1:27" x14ac:dyDescent="0.45">
      <c r="A142" s="12">
        <f t="shared" si="3"/>
        <v>0</v>
      </c>
      <c r="B142" s="3">
        <f t="shared" si="5"/>
        <v>1087</v>
      </c>
      <c r="C142" s="48"/>
      <c r="D142" s="48"/>
      <c r="E142" s="13"/>
      <c r="F142" s="4"/>
      <c r="G142" s="4"/>
      <c r="H142" s="4"/>
      <c r="I142" s="3"/>
      <c r="J142" s="3"/>
      <c r="K142" s="3"/>
      <c r="L142" s="3"/>
      <c r="M142" s="3"/>
      <c r="N142" s="3"/>
      <c r="O142" s="3"/>
      <c r="P142" s="3"/>
      <c r="Q142" s="3"/>
      <c r="R142" s="3"/>
      <c r="S142" s="4" t="str">
        <f t="shared" ca="1" si="4"/>
        <v>○</v>
      </c>
      <c r="T142" s="48"/>
      <c r="U142" s="48"/>
      <c r="V142" s="48"/>
      <c r="W142" s="48"/>
      <c r="X142" s="48"/>
      <c r="Y142" s="48"/>
      <c r="Z142" s="48"/>
      <c r="AA142" s="48"/>
    </row>
    <row r="143" spans="1:27" x14ac:dyDescent="0.45">
      <c r="A143" s="12">
        <f t="shared" si="3"/>
        <v>0</v>
      </c>
      <c r="B143" s="3">
        <f t="shared" si="5"/>
        <v>1088</v>
      </c>
      <c r="C143" s="48"/>
      <c r="D143" s="48"/>
      <c r="E143" s="13"/>
      <c r="F143" s="4"/>
      <c r="G143" s="4"/>
      <c r="H143" s="4"/>
      <c r="I143" s="3"/>
      <c r="J143" s="3"/>
      <c r="K143" s="3"/>
      <c r="L143" s="3"/>
      <c r="M143" s="3"/>
      <c r="N143" s="3"/>
      <c r="O143" s="3"/>
      <c r="P143" s="3"/>
      <c r="Q143" s="3"/>
      <c r="R143" s="3"/>
      <c r="S143" s="4" t="str">
        <f t="shared" ca="1" si="4"/>
        <v>○</v>
      </c>
      <c r="T143" s="48"/>
      <c r="U143" s="48"/>
      <c r="V143" s="48"/>
      <c r="W143" s="48"/>
      <c r="X143" s="48"/>
      <c r="Y143" s="48"/>
      <c r="Z143" s="48"/>
      <c r="AA143" s="48"/>
    </row>
    <row r="144" spans="1:27" x14ac:dyDescent="0.45">
      <c r="A144" s="12">
        <f t="shared" si="3"/>
        <v>0</v>
      </c>
      <c r="B144" s="3">
        <f t="shared" si="5"/>
        <v>1089</v>
      </c>
      <c r="C144" s="48"/>
      <c r="D144" s="48"/>
      <c r="E144" s="13"/>
      <c r="F144" s="4"/>
      <c r="G144" s="4"/>
      <c r="H144" s="4"/>
      <c r="I144" s="3"/>
      <c r="J144" s="3"/>
      <c r="K144" s="3"/>
      <c r="L144" s="3"/>
      <c r="M144" s="3"/>
      <c r="N144" s="3"/>
      <c r="O144" s="3"/>
      <c r="P144" s="3"/>
      <c r="Q144" s="3"/>
      <c r="R144" s="3"/>
      <c r="S144" s="4" t="str">
        <f t="shared" ca="1" si="4"/>
        <v>○</v>
      </c>
      <c r="T144" s="48"/>
      <c r="U144" s="48"/>
      <c r="V144" s="48"/>
      <c r="W144" s="48"/>
      <c r="X144" s="48"/>
      <c r="Y144" s="48"/>
      <c r="Z144" s="48"/>
      <c r="AA144" s="48"/>
    </row>
    <row r="145" spans="1:27" x14ac:dyDescent="0.45">
      <c r="A145" s="12">
        <f t="shared" si="3"/>
        <v>0</v>
      </c>
      <c r="B145" s="3">
        <f t="shared" si="5"/>
        <v>1090</v>
      </c>
      <c r="C145" s="48"/>
      <c r="D145" s="48"/>
      <c r="E145" s="13"/>
      <c r="F145" s="4"/>
      <c r="G145" s="4"/>
      <c r="H145" s="4"/>
      <c r="I145" s="3"/>
      <c r="J145" s="3"/>
      <c r="K145" s="3"/>
      <c r="L145" s="3"/>
      <c r="M145" s="3"/>
      <c r="N145" s="3"/>
      <c r="O145" s="3"/>
      <c r="P145" s="3"/>
      <c r="Q145" s="3"/>
      <c r="R145" s="3"/>
      <c r="S145" s="4" t="str">
        <f t="shared" ca="1" si="4"/>
        <v>○</v>
      </c>
      <c r="T145" s="48"/>
      <c r="U145" s="48"/>
      <c r="V145" s="48"/>
      <c r="W145" s="48"/>
      <c r="X145" s="48"/>
      <c r="Y145" s="48"/>
      <c r="Z145" s="48"/>
      <c r="AA145" s="48"/>
    </row>
    <row r="146" spans="1:27" x14ac:dyDescent="0.45">
      <c r="A146" s="12">
        <f t="shared" si="3"/>
        <v>0</v>
      </c>
      <c r="B146" s="3">
        <f t="shared" si="5"/>
        <v>1091</v>
      </c>
      <c r="C146" s="48"/>
      <c r="D146" s="48"/>
      <c r="E146" s="13"/>
      <c r="F146" s="4"/>
      <c r="G146" s="4"/>
      <c r="H146" s="4"/>
      <c r="I146" s="3"/>
      <c r="J146" s="3"/>
      <c r="K146" s="3"/>
      <c r="L146" s="3"/>
      <c r="M146" s="3"/>
      <c r="N146" s="3"/>
      <c r="O146" s="3"/>
      <c r="P146" s="3"/>
      <c r="Q146" s="3"/>
      <c r="R146" s="3"/>
      <c r="S146" s="4" t="str">
        <f t="shared" ca="1" si="4"/>
        <v>○</v>
      </c>
      <c r="T146" s="48"/>
      <c r="U146" s="48"/>
      <c r="V146" s="48"/>
      <c r="W146" s="48"/>
      <c r="X146" s="48"/>
      <c r="Y146" s="48"/>
      <c r="Z146" s="48"/>
      <c r="AA146" s="48"/>
    </row>
    <row r="147" spans="1:27" x14ac:dyDescent="0.45">
      <c r="A147" s="12">
        <f t="shared" si="3"/>
        <v>0</v>
      </c>
      <c r="B147" s="3">
        <f t="shared" si="5"/>
        <v>1092</v>
      </c>
      <c r="C147" s="48"/>
      <c r="D147" s="48"/>
      <c r="E147" s="13"/>
      <c r="F147" s="4"/>
      <c r="G147" s="4"/>
      <c r="H147" s="4"/>
      <c r="I147" s="3"/>
      <c r="J147" s="3"/>
      <c r="K147" s="3"/>
      <c r="L147" s="3"/>
      <c r="M147" s="3"/>
      <c r="N147" s="3"/>
      <c r="O147" s="3"/>
      <c r="P147" s="3"/>
      <c r="Q147" s="3"/>
      <c r="R147" s="3"/>
      <c r="S147" s="4" t="str">
        <f t="shared" ca="1" si="4"/>
        <v>○</v>
      </c>
      <c r="T147" s="48"/>
      <c r="U147" s="48"/>
      <c r="V147" s="48"/>
      <c r="W147" s="48"/>
      <c r="X147" s="48"/>
      <c r="Y147" s="48"/>
      <c r="Z147" s="48"/>
      <c r="AA147" s="48"/>
    </row>
    <row r="148" spans="1:27" x14ac:dyDescent="0.45">
      <c r="A148" s="12">
        <f t="shared" si="3"/>
        <v>0</v>
      </c>
      <c r="B148" s="3">
        <f t="shared" si="5"/>
        <v>1093</v>
      </c>
      <c r="C148" s="48"/>
      <c r="D148" s="48"/>
      <c r="E148" s="13"/>
      <c r="F148" s="4"/>
      <c r="G148" s="4"/>
      <c r="H148" s="4"/>
      <c r="I148" s="3"/>
      <c r="J148" s="3"/>
      <c r="K148" s="3"/>
      <c r="L148" s="3"/>
      <c r="M148" s="3"/>
      <c r="N148" s="3"/>
      <c r="O148" s="3"/>
      <c r="P148" s="3"/>
      <c r="Q148" s="3"/>
      <c r="R148" s="3"/>
      <c r="S148" s="4" t="str">
        <f t="shared" ca="1" si="4"/>
        <v>○</v>
      </c>
      <c r="T148" s="48"/>
      <c r="U148" s="48"/>
      <c r="V148" s="48"/>
      <c r="W148" s="48"/>
      <c r="X148" s="48"/>
      <c r="Y148" s="48"/>
      <c r="Z148" s="48"/>
      <c r="AA148" s="48"/>
    </row>
    <row r="149" spans="1:27" x14ac:dyDescent="0.45">
      <c r="A149" s="12">
        <f t="shared" si="3"/>
        <v>0</v>
      </c>
      <c r="B149" s="3">
        <f t="shared" si="5"/>
        <v>1094</v>
      </c>
      <c r="C149" s="48"/>
      <c r="D149" s="48"/>
      <c r="E149" s="13"/>
      <c r="F149" s="4"/>
      <c r="G149" s="4"/>
      <c r="H149" s="4"/>
      <c r="I149" s="3"/>
      <c r="J149" s="3"/>
      <c r="K149" s="3"/>
      <c r="L149" s="3"/>
      <c r="M149" s="3"/>
      <c r="N149" s="3"/>
      <c r="O149" s="3"/>
      <c r="P149" s="3"/>
      <c r="Q149" s="3"/>
      <c r="R149" s="3"/>
      <c r="S149" s="4" t="str">
        <f t="shared" ca="1" si="4"/>
        <v>○</v>
      </c>
      <c r="T149" s="48"/>
      <c r="U149" s="48"/>
      <c r="V149" s="48"/>
      <c r="W149" s="48"/>
      <c r="X149" s="48"/>
      <c r="Y149" s="48"/>
      <c r="Z149" s="48"/>
      <c r="AA149" s="48"/>
    </row>
    <row r="150" spans="1:27" x14ac:dyDescent="0.45">
      <c r="A150" s="12">
        <f t="shared" si="3"/>
        <v>0</v>
      </c>
      <c r="B150" s="3">
        <f t="shared" si="5"/>
        <v>1095</v>
      </c>
      <c r="C150" s="48"/>
      <c r="D150" s="48"/>
      <c r="E150" s="13"/>
      <c r="F150" s="4"/>
      <c r="G150" s="4"/>
      <c r="H150" s="4"/>
      <c r="I150" s="3"/>
      <c r="J150" s="3"/>
      <c r="K150" s="3"/>
      <c r="L150" s="3"/>
      <c r="M150" s="3"/>
      <c r="N150" s="3"/>
      <c r="O150" s="3"/>
      <c r="P150" s="3"/>
      <c r="Q150" s="3"/>
      <c r="R150" s="3"/>
      <c r="S150" s="4" t="str">
        <f t="shared" ca="1" si="4"/>
        <v>○</v>
      </c>
      <c r="T150" s="48"/>
      <c r="U150" s="48"/>
      <c r="V150" s="48"/>
      <c r="W150" s="48"/>
      <c r="X150" s="48"/>
      <c r="Y150" s="48"/>
      <c r="Z150" s="48"/>
      <c r="AA150" s="48"/>
    </row>
    <row r="151" spans="1:27" x14ac:dyDescent="0.45">
      <c r="A151" s="12">
        <f t="shared" si="3"/>
        <v>0</v>
      </c>
      <c r="B151" s="3">
        <f t="shared" si="5"/>
        <v>1096</v>
      </c>
      <c r="C151" s="48"/>
      <c r="D151" s="48"/>
      <c r="E151" s="13"/>
      <c r="F151" s="4"/>
      <c r="G151" s="4"/>
      <c r="H151" s="4"/>
      <c r="I151" s="3"/>
      <c r="J151" s="3"/>
      <c r="K151" s="3"/>
      <c r="L151" s="3"/>
      <c r="M151" s="3"/>
      <c r="N151" s="3"/>
      <c r="O151" s="3"/>
      <c r="P151" s="3"/>
      <c r="Q151" s="3"/>
      <c r="R151" s="3"/>
      <c r="S151" s="4" t="str">
        <f t="shared" ca="1" si="4"/>
        <v>○</v>
      </c>
      <c r="T151" s="48"/>
      <c r="U151" s="48"/>
      <c r="V151" s="48"/>
      <c r="W151" s="48"/>
      <c r="X151" s="48"/>
      <c r="Y151" s="48"/>
      <c r="Z151" s="48"/>
      <c r="AA151" s="48"/>
    </row>
    <row r="152" spans="1:27" x14ac:dyDescent="0.45">
      <c r="A152" s="12">
        <f t="shared" si="3"/>
        <v>0</v>
      </c>
      <c r="B152" s="3">
        <f t="shared" si="5"/>
        <v>1097</v>
      </c>
      <c r="C152" s="48"/>
      <c r="D152" s="48"/>
      <c r="E152" s="13"/>
      <c r="F152" s="4"/>
      <c r="G152" s="4"/>
      <c r="H152" s="4"/>
      <c r="I152" s="3"/>
      <c r="J152" s="3"/>
      <c r="K152" s="3"/>
      <c r="L152" s="3"/>
      <c r="M152" s="3"/>
      <c r="N152" s="3"/>
      <c r="O152" s="3"/>
      <c r="P152" s="3"/>
      <c r="Q152" s="3"/>
      <c r="R152" s="3"/>
      <c r="S152" s="4" t="str">
        <f t="shared" ca="1" si="4"/>
        <v>○</v>
      </c>
      <c r="T152" s="48"/>
      <c r="U152" s="48"/>
      <c r="V152" s="48"/>
      <c r="W152" s="48"/>
      <c r="X152" s="48"/>
      <c r="Y152" s="48"/>
      <c r="Z152" s="48"/>
      <c r="AA152" s="48"/>
    </row>
    <row r="153" spans="1:27" x14ac:dyDescent="0.45">
      <c r="A153" s="12">
        <f t="shared" si="3"/>
        <v>0</v>
      </c>
      <c r="B153" s="3">
        <f t="shared" si="5"/>
        <v>1098</v>
      </c>
      <c r="C153" s="48"/>
      <c r="D153" s="48"/>
      <c r="E153" s="13"/>
      <c r="F153" s="4"/>
      <c r="G153" s="4"/>
      <c r="H153" s="4"/>
      <c r="I153" s="3"/>
      <c r="J153" s="3"/>
      <c r="K153" s="3"/>
      <c r="L153" s="3"/>
      <c r="M153" s="3"/>
      <c r="N153" s="3"/>
      <c r="O153" s="3"/>
      <c r="P153" s="3"/>
      <c r="Q153" s="3"/>
      <c r="R153" s="3"/>
      <c r="S153" s="4" t="str">
        <f t="shared" ca="1" si="4"/>
        <v>○</v>
      </c>
      <c r="T153" s="48"/>
      <c r="U153" s="48"/>
      <c r="V153" s="48"/>
      <c r="W153" s="48"/>
      <c r="X153" s="48"/>
      <c r="Y153" s="48"/>
      <c r="Z153" s="48"/>
      <c r="AA153" s="48"/>
    </row>
    <row r="154" spans="1:27" x14ac:dyDescent="0.45">
      <c r="A154" s="12">
        <f t="shared" si="3"/>
        <v>0</v>
      </c>
      <c r="B154" s="3">
        <f t="shared" si="5"/>
        <v>1099</v>
      </c>
      <c r="C154" s="48"/>
      <c r="D154" s="48"/>
      <c r="E154" s="13"/>
      <c r="F154" s="4"/>
      <c r="G154" s="4"/>
      <c r="H154" s="4"/>
      <c r="I154" s="3"/>
      <c r="J154" s="3"/>
      <c r="K154" s="3"/>
      <c r="L154" s="3"/>
      <c r="M154" s="3"/>
      <c r="N154" s="3"/>
      <c r="O154" s="3"/>
      <c r="P154" s="3"/>
      <c r="Q154" s="3"/>
      <c r="R154" s="3"/>
      <c r="S154" s="4" t="str">
        <f t="shared" ca="1" si="4"/>
        <v>○</v>
      </c>
      <c r="T154" s="48"/>
      <c r="U154" s="48"/>
      <c r="V154" s="48"/>
      <c r="W154" s="48"/>
      <c r="X154" s="48"/>
      <c r="Y154" s="48"/>
      <c r="Z154" s="48"/>
      <c r="AA154" s="48"/>
    </row>
    <row r="155" spans="1:27" x14ac:dyDescent="0.45">
      <c r="A155" s="12">
        <f t="shared" si="3"/>
        <v>0</v>
      </c>
      <c r="B155" s="3">
        <f t="shared" si="5"/>
        <v>1100</v>
      </c>
      <c r="C155" s="48"/>
      <c r="D155" s="48"/>
      <c r="E155" s="13"/>
      <c r="F155" s="4"/>
      <c r="G155" s="4"/>
      <c r="H155" s="4"/>
      <c r="I155" s="3"/>
      <c r="J155" s="3"/>
      <c r="K155" s="3"/>
      <c r="L155" s="3"/>
      <c r="M155" s="3"/>
      <c r="N155" s="3"/>
      <c r="O155" s="3"/>
      <c r="P155" s="3"/>
      <c r="Q155" s="3"/>
      <c r="R155" s="3"/>
      <c r="S155" s="4" t="str">
        <f t="shared" ca="1" si="4"/>
        <v>○</v>
      </c>
      <c r="T155" s="48"/>
      <c r="U155" s="48"/>
      <c r="V155" s="48"/>
      <c r="W155" s="48"/>
      <c r="X155" s="48"/>
      <c r="Y155" s="48"/>
      <c r="Z155" s="48"/>
      <c r="AA155" s="48"/>
    </row>
    <row r="156" spans="1:27" x14ac:dyDescent="0.45">
      <c r="A156" s="12">
        <f t="shared" si="3"/>
        <v>0</v>
      </c>
      <c r="B156" s="3">
        <f t="shared" si="5"/>
        <v>1101</v>
      </c>
      <c r="C156" s="48"/>
      <c r="D156" s="48"/>
      <c r="E156" s="13"/>
      <c r="F156" s="4"/>
      <c r="G156" s="4"/>
      <c r="H156" s="4"/>
      <c r="I156" s="3"/>
      <c r="J156" s="3"/>
      <c r="K156" s="3"/>
      <c r="L156" s="3"/>
      <c r="M156" s="3"/>
      <c r="N156" s="3"/>
      <c r="O156" s="3"/>
      <c r="P156" s="3"/>
      <c r="Q156" s="3"/>
      <c r="R156" s="3"/>
      <c r="S156" s="4" t="str">
        <f t="shared" ca="1" si="4"/>
        <v>○</v>
      </c>
      <c r="T156" s="48"/>
      <c r="U156" s="48"/>
      <c r="V156" s="48"/>
      <c r="W156" s="48"/>
      <c r="X156" s="48"/>
      <c r="Y156" s="48"/>
      <c r="Z156" s="48"/>
      <c r="AA156" s="48"/>
    </row>
    <row r="157" spans="1:27" x14ac:dyDescent="0.45">
      <c r="A157" s="12">
        <f t="shared" si="3"/>
        <v>0</v>
      </c>
      <c r="B157" s="3">
        <f t="shared" si="5"/>
        <v>1102</v>
      </c>
      <c r="C157" s="48"/>
      <c r="D157" s="48"/>
      <c r="E157" s="13"/>
      <c r="F157" s="4"/>
      <c r="G157" s="4"/>
      <c r="H157" s="4"/>
      <c r="I157" s="3"/>
      <c r="J157" s="3"/>
      <c r="K157" s="3"/>
      <c r="L157" s="3"/>
      <c r="M157" s="3"/>
      <c r="N157" s="3"/>
      <c r="O157" s="3"/>
      <c r="P157" s="3"/>
      <c r="Q157" s="3"/>
      <c r="R157" s="3"/>
      <c r="S157" s="4" t="str">
        <f t="shared" ca="1" si="4"/>
        <v>○</v>
      </c>
      <c r="T157" s="48"/>
      <c r="U157" s="48"/>
      <c r="V157" s="48"/>
      <c r="W157" s="48"/>
      <c r="X157" s="48"/>
      <c r="Y157" s="48"/>
      <c r="Z157" s="48"/>
      <c r="AA157" s="48"/>
    </row>
    <row r="158" spans="1:27" x14ac:dyDescent="0.45">
      <c r="A158" s="12">
        <f t="shared" si="3"/>
        <v>0</v>
      </c>
      <c r="B158" s="3">
        <f t="shared" si="5"/>
        <v>1103</v>
      </c>
      <c r="C158" s="48"/>
      <c r="D158" s="48"/>
      <c r="E158" s="13"/>
      <c r="F158" s="4"/>
      <c r="G158" s="4"/>
      <c r="H158" s="4"/>
      <c r="I158" s="3"/>
      <c r="J158" s="3"/>
      <c r="K158" s="3"/>
      <c r="L158" s="3"/>
      <c r="M158" s="3"/>
      <c r="N158" s="3"/>
      <c r="O158" s="3"/>
      <c r="P158" s="3"/>
      <c r="Q158" s="3"/>
      <c r="R158" s="3"/>
      <c r="S158" s="4" t="str">
        <f t="shared" ca="1" si="4"/>
        <v>○</v>
      </c>
      <c r="T158" s="48"/>
      <c r="U158" s="48"/>
      <c r="V158" s="48"/>
      <c r="W158" s="48"/>
      <c r="X158" s="48"/>
      <c r="Y158" s="48"/>
      <c r="Z158" s="48"/>
      <c r="AA158" s="48"/>
    </row>
    <row r="159" spans="1:27" x14ac:dyDescent="0.45">
      <c r="A159" s="12">
        <f t="shared" si="3"/>
        <v>0</v>
      </c>
      <c r="B159" s="3">
        <f t="shared" si="5"/>
        <v>1104</v>
      </c>
      <c r="C159" s="48"/>
      <c r="D159" s="48"/>
      <c r="E159" s="13"/>
      <c r="F159" s="4"/>
      <c r="G159" s="4"/>
      <c r="H159" s="4"/>
      <c r="I159" s="3"/>
      <c r="J159" s="3"/>
      <c r="K159" s="3"/>
      <c r="L159" s="3"/>
      <c r="M159" s="3"/>
      <c r="N159" s="3"/>
      <c r="O159" s="3"/>
      <c r="P159" s="3"/>
      <c r="Q159" s="3"/>
      <c r="R159" s="3"/>
      <c r="S159" s="4" t="str">
        <f t="shared" ca="1" si="4"/>
        <v>○</v>
      </c>
      <c r="T159" s="48"/>
      <c r="U159" s="48"/>
      <c r="V159" s="48"/>
      <c r="W159" s="48"/>
      <c r="X159" s="48"/>
      <c r="Y159" s="48"/>
      <c r="Z159" s="48"/>
      <c r="AA159" s="48"/>
    </row>
    <row r="160" spans="1:27" x14ac:dyDescent="0.45">
      <c r="A160" s="12">
        <f t="shared" si="3"/>
        <v>0</v>
      </c>
      <c r="B160" s="3">
        <f t="shared" si="5"/>
        <v>1105</v>
      </c>
      <c r="C160" s="48"/>
      <c r="D160" s="48"/>
      <c r="E160" s="13"/>
      <c r="F160" s="4"/>
      <c r="G160" s="4"/>
      <c r="H160" s="4"/>
      <c r="I160" s="3"/>
      <c r="J160" s="3"/>
      <c r="K160" s="3"/>
      <c r="L160" s="3"/>
      <c r="M160" s="3"/>
      <c r="N160" s="3"/>
      <c r="O160" s="3"/>
      <c r="P160" s="3"/>
      <c r="Q160" s="3"/>
      <c r="R160" s="3"/>
      <c r="S160" s="4" t="str">
        <f t="shared" ca="1" si="4"/>
        <v>○</v>
      </c>
      <c r="T160" s="48"/>
      <c r="U160" s="48"/>
      <c r="V160" s="48"/>
      <c r="W160" s="48"/>
      <c r="X160" s="48"/>
      <c r="Y160" s="48"/>
      <c r="Z160" s="48"/>
      <c r="AA160" s="48"/>
    </row>
    <row r="161" spans="1:27" x14ac:dyDescent="0.45">
      <c r="A161" s="12">
        <f t="shared" si="3"/>
        <v>0</v>
      </c>
      <c r="B161" s="3">
        <f t="shared" si="5"/>
        <v>1106</v>
      </c>
      <c r="C161" s="48"/>
      <c r="D161" s="48"/>
      <c r="E161" s="13"/>
      <c r="F161" s="4"/>
      <c r="G161" s="4"/>
      <c r="H161" s="4"/>
      <c r="I161" s="3"/>
      <c r="J161" s="3"/>
      <c r="K161" s="3"/>
      <c r="L161" s="3"/>
      <c r="M161" s="3"/>
      <c r="N161" s="3"/>
      <c r="O161" s="3"/>
      <c r="P161" s="3"/>
      <c r="Q161" s="3"/>
      <c r="R161" s="3"/>
      <c r="S161" s="4" t="str">
        <f t="shared" ca="1" si="4"/>
        <v>○</v>
      </c>
      <c r="T161" s="48"/>
      <c r="U161" s="48"/>
      <c r="V161" s="48"/>
      <c r="W161" s="48"/>
      <c r="X161" s="48"/>
      <c r="Y161" s="48"/>
      <c r="Z161" s="48"/>
      <c r="AA161" s="48"/>
    </row>
    <row r="162" spans="1:27" x14ac:dyDescent="0.45">
      <c r="A162" s="12">
        <f t="shared" si="3"/>
        <v>0</v>
      </c>
      <c r="B162" s="3">
        <f t="shared" si="5"/>
        <v>1107</v>
      </c>
      <c r="C162" s="48"/>
      <c r="D162" s="48"/>
      <c r="E162" s="13"/>
      <c r="F162" s="4"/>
      <c r="G162" s="4"/>
      <c r="H162" s="4"/>
      <c r="I162" s="3"/>
      <c r="J162" s="3"/>
      <c r="K162" s="3"/>
      <c r="L162" s="3"/>
      <c r="M162" s="3"/>
      <c r="N162" s="3"/>
      <c r="O162" s="3"/>
      <c r="P162" s="3"/>
      <c r="Q162" s="3"/>
      <c r="R162" s="3"/>
      <c r="S162" s="4" t="str">
        <f t="shared" ca="1" si="4"/>
        <v>○</v>
      </c>
      <c r="T162" s="48"/>
      <c r="U162" s="48"/>
      <c r="V162" s="48"/>
      <c r="W162" s="48"/>
      <c r="X162" s="48"/>
      <c r="Y162" s="48"/>
      <c r="Z162" s="48"/>
      <c r="AA162" s="48"/>
    </row>
    <row r="163" spans="1:27" x14ac:dyDescent="0.45">
      <c r="A163" s="12">
        <f t="shared" si="3"/>
        <v>0</v>
      </c>
      <c r="B163" s="3">
        <f t="shared" si="5"/>
        <v>1108</v>
      </c>
      <c r="C163" s="48"/>
      <c r="D163" s="48"/>
      <c r="E163" s="13"/>
      <c r="F163" s="4"/>
      <c r="G163" s="4"/>
      <c r="H163" s="4"/>
      <c r="I163" s="3"/>
      <c r="J163" s="3"/>
      <c r="K163" s="3"/>
      <c r="L163" s="3"/>
      <c r="M163" s="3"/>
      <c r="N163" s="3"/>
      <c r="O163" s="3"/>
      <c r="P163" s="3"/>
      <c r="Q163" s="3"/>
      <c r="R163" s="3"/>
      <c r="S163" s="4" t="str">
        <f t="shared" ca="1" si="4"/>
        <v>○</v>
      </c>
      <c r="T163" s="48"/>
      <c r="U163" s="48"/>
      <c r="V163" s="48"/>
      <c r="W163" s="48"/>
      <c r="X163" s="48"/>
      <c r="Y163" s="48"/>
      <c r="Z163" s="48"/>
      <c r="AA163" s="48"/>
    </row>
    <row r="164" spans="1:27" x14ac:dyDescent="0.45">
      <c r="A164" s="12">
        <f t="shared" si="3"/>
        <v>0</v>
      </c>
      <c r="B164" s="3">
        <f t="shared" si="5"/>
        <v>1109</v>
      </c>
      <c r="C164" s="48"/>
      <c r="D164" s="48"/>
      <c r="E164" s="13"/>
      <c r="F164" s="4"/>
      <c r="G164" s="4"/>
      <c r="H164" s="4"/>
      <c r="I164" s="3"/>
      <c r="J164" s="3"/>
      <c r="K164" s="3"/>
      <c r="L164" s="3"/>
      <c r="M164" s="3"/>
      <c r="N164" s="3"/>
      <c r="O164" s="3"/>
      <c r="P164" s="3"/>
      <c r="Q164" s="3"/>
      <c r="R164" s="3"/>
      <c r="S164" s="4" t="str">
        <f t="shared" ca="1" si="4"/>
        <v>○</v>
      </c>
      <c r="T164" s="48"/>
      <c r="U164" s="48"/>
      <c r="V164" s="48"/>
      <c r="W164" s="48"/>
      <c r="X164" s="48"/>
      <c r="Y164" s="48"/>
      <c r="Z164" s="48"/>
      <c r="AA164" s="48"/>
    </row>
    <row r="165" spans="1:27" x14ac:dyDescent="0.45">
      <c r="A165" s="12">
        <f t="shared" si="3"/>
        <v>0</v>
      </c>
      <c r="B165" s="3">
        <f t="shared" si="5"/>
        <v>1110</v>
      </c>
      <c r="C165" s="48"/>
      <c r="D165" s="48"/>
      <c r="E165" s="3"/>
      <c r="F165" s="4"/>
      <c r="G165" s="4"/>
      <c r="H165" s="4"/>
      <c r="I165" s="3"/>
      <c r="J165" s="3"/>
      <c r="K165" s="3"/>
      <c r="L165" s="3"/>
      <c r="M165" s="3"/>
      <c r="N165" s="3"/>
      <c r="O165" s="3"/>
      <c r="P165" s="3"/>
      <c r="Q165" s="3"/>
      <c r="R165" s="3"/>
      <c r="S165" s="4" t="str">
        <f t="shared" ca="1" si="4"/>
        <v>○</v>
      </c>
      <c r="T165" s="48"/>
      <c r="U165" s="48"/>
      <c r="V165" s="48"/>
      <c r="W165" s="48"/>
      <c r="X165" s="48"/>
      <c r="Y165" s="48"/>
      <c r="Z165" s="48"/>
      <c r="AA165" s="48"/>
    </row>
    <row r="166" spans="1:27" x14ac:dyDescent="0.45">
      <c r="A166" s="12">
        <f t="shared" si="3"/>
        <v>0</v>
      </c>
      <c r="B166" s="3">
        <f t="shared" si="5"/>
        <v>1111</v>
      </c>
      <c r="C166" s="48"/>
      <c r="D166" s="48"/>
      <c r="E166" s="3"/>
      <c r="F166" s="4"/>
      <c r="G166" s="4"/>
      <c r="H166" s="4"/>
      <c r="I166" s="3"/>
      <c r="J166" s="3"/>
      <c r="K166" s="3"/>
      <c r="L166" s="3"/>
      <c r="M166" s="3"/>
      <c r="N166" s="3"/>
      <c r="O166" s="3"/>
      <c r="P166" s="3"/>
      <c r="Q166" s="3"/>
      <c r="R166" s="3"/>
      <c r="S166" s="4" t="str">
        <f t="shared" ca="1" si="4"/>
        <v>○</v>
      </c>
      <c r="T166" s="48"/>
      <c r="U166" s="48"/>
      <c r="V166" s="48"/>
      <c r="W166" s="48"/>
      <c r="X166" s="48"/>
      <c r="Y166" s="48"/>
      <c r="Z166" s="48"/>
      <c r="AA166" s="48"/>
    </row>
    <row r="167" spans="1:27" x14ac:dyDescent="0.45">
      <c r="A167" s="12">
        <f t="shared" si="3"/>
        <v>0</v>
      </c>
      <c r="B167" s="3">
        <f t="shared" si="5"/>
        <v>1112</v>
      </c>
      <c r="C167" s="48"/>
      <c r="D167" s="48"/>
      <c r="E167" s="3"/>
      <c r="F167" s="4"/>
      <c r="G167" s="4"/>
      <c r="H167" s="4"/>
      <c r="I167" s="3"/>
      <c r="J167" s="3"/>
      <c r="K167" s="3"/>
      <c r="L167" s="3"/>
      <c r="M167" s="3"/>
      <c r="N167" s="3"/>
      <c r="O167" s="3"/>
      <c r="P167" s="3"/>
      <c r="Q167" s="3"/>
      <c r="R167" s="3"/>
      <c r="S167" s="4" t="str">
        <f t="shared" ca="1" si="4"/>
        <v>○</v>
      </c>
      <c r="T167" s="48"/>
      <c r="U167" s="48"/>
      <c r="V167" s="48"/>
      <c r="W167" s="48"/>
      <c r="X167" s="48"/>
      <c r="Y167" s="48"/>
      <c r="Z167" s="48"/>
      <c r="AA167" s="48"/>
    </row>
    <row r="168" spans="1:27" x14ac:dyDescent="0.45">
      <c r="A168" s="12">
        <f t="shared" si="3"/>
        <v>0</v>
      </c>
      <c r="B168" s="3">
        <f t="shared" si="5"/>
        <v>1113</v>
      </c>
      <c r="C168" s="48"/>
      <c r="D168" s="48"/>
      <c r="E168" s="3"/>
      <c r="F168" s="4"/>
      <c r="G168" s="4"/>
      <c r="H168" s="4"/>
      <c r="I168" s="3"/>
      <c r="J168" s="3"/>
      <c r="K168" s="3"/>
      <c r="L168" s="3"/>
      <c r="M168" s="3"/>
      <c r="N168" s="3"/>
      <c r="O168" s="3"/>
      <c r="P168" s="3"/>
      <c r="Q168" s="3"/>
      <c r="R168" s="3"/>
      <c r="S168" s="4" t="str">
        <f t="shared" ca="1" si="4"/>
        <v>○</v>
      </c>
      <c r="T168" s="48"/>
      <c r="U168" s="48"/>
      <c r="V168" s="48"/>
      <c r="W168" s="48"/>
      <c r="X168" s="48"/>
      <c r="Y168" s="48"/>
      <c r="Z168" s="48"/>
      <c r="AA168" s="48"/>
    </row>
    <row r="169" spans="1:27" x14ac:dyDescent="0.45">
      <c r="A169" s="12">
        <f t="shared" si="3"/>
        <v>0</v>
      </c>
      <c r="B169" s="3">
        <f t="shared" si="5"/>
        <v>1114</v>
      </c>
      <c r="C169" s="48"/>
      <c r="D169" s="48"/>
      <c r="E169" s="3"/>
      <c r="F169" s="4"/>
      <c r="G169" s="4"/>
      <c r="H169" s="4"/>
      <c r="I169" s="3"/>
      <c r="J169" s="3"/>
      <c r="K169" s="3"/>
      <c r="L169" s="3"/>
      <c r="M169" s="3"/>
      <c r="N169" s="3"/>
      <c r="O169" s="3"/>
      <c r="P169" s="3"/>
      <c r="Q169" s="3"/>
      <c r="R169" s="3"/>
      <c r="S169" s="4" t="str">
        <f t="shared" ca="1" si="4"/>
        <v>○</v>
      </c>
      <c r="T169" s="48"/>
      <c r="U169" s="48"/>
      <c r="V169" s="48"/>
      <c r="W169" s="48"/>
      <c r="X169" s="48"/>
      <c r="Y169" s="48"/>
      <c r="Z169" s="48"/>
      <c r="AA169" s="48"/>
    </row>
    <row r="170" spans="1:27" x14ac:dyDescent="0.45">
      <c r="A170" s="12">
        <f t="shared" si="3"/>
        <v>0</v>
      </c>
      <c r="B170" s="3">
        <f t="shared" si="5"/>
        <v>1115</v>
      </c>
      <c r="C170" s="48"/>
      <c r="D170" s="48"/>
      <c r="E170" s="3"/>
      <c r="F170" s="4"/>
      <c r="G170" s="4"/>
      <c r="H170" s="4"/>
      <c r="I170" s="3"/>
      <c r="J170" s="3"/>
      <c r="K170" s="3"/>
      <c r="L170" s="3"/>
      <c r="M170" s="3"/>
      <c r="N170" s="3"/>
      <c r="O170" s="3"/>
      <c r="P170" s="3"/>
      <c r="Q170" s="3"/>
      <c r="R170" s="3"/>
      <c r="S170" s="4" t="str">
        <f t="shared" ca="1" si="4"/>
        <v>○</v>
      </c>
      <c r="T170" s="48"/>
      <c r="U170" s="48"/>
      <c r="V170" s="48"/>
      <c r="W170" s="48"/>
      <c r="X170" s="48"/>
      <c r="Y170" s="48"/>
      <c r="Z170" s="48"/>
      <c r="AA170" s="48"/>
    </row>
    <row r="171" spans="1:27" x14ac:dyDescent="0.45">
      <c r="A171" s="12">
        <f t="shared" si="3"/>
        <v>0</v>
      </c>
      <c r="B171" s="3">
        <f t="shared" si="5"/>
        <v>1116</v>
      </c>
      <c r="C171" s="48"/>
      <c r="D171" s="48"/>
      <c r="E171" s="3"/>
      <c r="F171" s="4"/>
      <c r="G171" s="4"/>
      <c r="H171" s="4"/>
      <c r="I171" s="3"/>
      <c r="J171" s="3"/>
      <c r="K171" s="3"/>
      <c r="L171" s="3"/>
      <c r="M171" s="3"/>
      <c r="N171" s="3"/>
      <c r="O171" s="3"/>
      <c r="P171" s="3"/>
      <c r="Q171" s="3"/>
      <c r="R171" s="3"/>
      <c r="S171" s="4" t="str">
        <f t="shared" ca="1" si="4"/>
        <v>○</v>
      </c>
      <c r="T171" s="48"/>
      <c r="U171" s="48"/>
      <c r="V171" s="48"/>
      <c r="W171" s="48"/>
      <c r="X171" s="48"/>
      <c r="Y171" s="48"/>
      <c r="Z171" s="48"/>
      <c r="AA171" s="48"/>
    </row>
    <row r="172" spans="1:27" x14ac:dyDescent="0.45">
      <c r="A172" s="12">
        <f t="shared" si="3"/>
        <v>0</v>
      </c>
      <c r="B172" s="3">
        <f t="shared" si="5"/>
        <v>1117</v>
      </c>
      <c r="C172" s="48"/>
      <c r="D172" s="48"/>
      <c r="E172" s="3"/>
      <c r="F172" s="4"/>
      <c r="G172" s="4"/>
      <c r="H172" s="4"/>
      <c r="I172" s="3"/>
      <c r="J172" s="3"/>
      <c r="K172" s="3"/>
      <c r="L172" s="3"/>
      <c r="M172" s="3"/>
      <c r="N172" s="3"/>
      <c r="O172" s="3"/>
      <c r="P172" s="3"/>
      <c r="Q172" s="3"/>
      <c r="R172" s="3"/>
      <c r="S172" s="4" t="str">
        <f t="shared" ca="1" si="4"/>
        <v>○</v>
      </c>
      <c r="T172" s="48"/>
      <c r="U172" s="48"/>
      <c r="V172" s="48"/>
      <c r="W172" s="48"/>
      <c r="X172" s="48"/>
      <c r="Y172" s="48"/>
      <c r="Z172" s="48"/>
      <c r="AA172" s="48"/>
    </row>
    <row r="173" spans="1:27" x14ac:dyDescent="0.45">
      <c r="A173" s="12">
        <f t="shared" si="3"/>
        <v>0</v>
      </c>
      <c r="B173" s="3">
        <f t="shared" si="5"/>
        <v>1118</v>
      </c>
      <c r="C173" s="48"/>
      <c r="D173" s="48"/>
      <c r="E173" s="3"/>
      <c r="F173" s="4"/>
      <c r="G173" s="4"/>
      <c r="H173" s="4"/>
      <c r="I173" s="3"/>
      <c r="J173" s="3"/>
      <c r="K173" s="3"/>
      <c r="L173" s="3"/>
      <c r="M173" s="3"/>
      <c r="N173" s="3"/>
      <c r="O173" s="3"/>
      <c r="P173" s="3"/>
      <c r="Q173" s="3"/>
      <c r="R173" s="3"/>
      <c r="S173" s="4" t="str">
        <f t="shared" ca="1" si="4"/>
        <v>○</v>
      </c>
      <c r="T173" s="48"/>
      <c r="U173" s="48"/>
      <c r="V173" s="48"/>
      <c r="W173" s="48"/>
      <c r="X173" s="48"/>
      <c r="Y173" s="48"/>
      <c r="Z173" s="48"/>
      <c r="AA173" s="48"/>
    </row>
    <row r="174" spans="1:27" x14ac:dyDescent="0.45">
      <c r="A174" s="12">
        <f t="shared" si="3"/>
        <v>0</v>
      </c>
      <c r="B174" s="3">
        <f t="shared" si="5"/>
        <v>1119</v>
      </c>
      <c r="C174" s="48"/>
      <c r="D174" s="48"/>
      <c r="E174" s="3"/>
      <c r="F174" s="4"/>
      <c r="G174" s="4"/>
      <c r="H174" s="4"/>
      <c r="I174" s="3"/>
      <c r="J174" s="3"/>
      <c r="K174" s="3"/>
      <c r="L174" s="3"/>
      <c r="M174" s="3"/>
      <c r="N174" s="3"/>
      <c r="O174" s="3"/>
      <c r="P174" s="3"/>
      <c r="Q174" s="3"/>
      <c r="R174" s="3"/>
      <c r="S174" s="4" t="str">
        <f t="shared" ca="1" si="4"/>
        <v>○</v>
      </c>
      <c r="T174" s="48"/>
      <c r="U174" s="48"/>
      <c r="V174" s="48"/>
      <c r="W174" s="48"/>
      <c r="X174" s="48"/>
      <c r="Y174" s="48"/>
      <c r="Z174" s="48"/>
      <c r="AA174" s="48"/>
    </row>
    <row r="175" spans="1:27" x14ac:dyDescent="0.45">
      <c r="A175" s="12">
        <f t="shared" si="3"/>
        <v>0</v>
      </c>
      <c r="B175" s="3">
        <f t="shared" si="5"/>
        <v>1120</v>
      </c>
      <c r="C175" s="48"/>
      <c r="D175" s="48"/>
      <c r="E175" s="3"/>
      <c r="F175" s="4"/>
      <c r="G175" s="4"/>
      <c r="H175" s="4"/>
      <c r="I175" s="3"/>
      <c r="J175" s="3"/>
      <c r="K175" s="3"/>
      <c r="L175" s="3"/>
      <c r="M175" s="3"/>
      <c r="N175" s="3"/>
      <c r="O175" s="3"/>
      <c r="P175" s="3"/>
      <c r="Q175" s="3"/>
      <c r="R175" s="3"/>
      <c r="S175" s="4" t="str">
        <f t="shared" ca="1" si="4"/>
        <v>○</v>
      </c>
      <c r="T175" s="48"/>
      <c r="U175" s="48"/>
      <c r="V175" s="48"/>
      <c r="W175" s="48"/>
      <c r="X175" s="48"/>
      <c r="Y175" s="48"/>
      <c r="Z175" s="48"/>
      <c r="AA175" s="48"/>
    </row>
    <row r="176" spans="1:27" x14ac:dyDescent="0.45">
      <c r="A176" s="12">
        <f t="shared" si="3"/>
        <v>0</v>
      </c>
      <c r="B176" s="3">
        <f t="shared" si="5"/>
        <v>1121</v>
      </c>
      <c r="C176" s="48"/>
      <c r="D176" s="48"/>
      <c r="E176" s="3"/>
      <c r="F176" s="4"/>
      <c r="G176" s="4"/>
      <c r="H176" s="4"/>
      <c r="I176" s="3"/>
      <c r="J176" s="3"/>
      <c r="K176" s="3"/>
      <c r="L176" s="3"/>
      <c r="M176" s="3"/>
      <c r="N176" s="3"/>
      <c r="O176" s="3"/>
      <c r="P176" s="3"/>
      <c r="Q176" s="3"/>
      <c r="R176" s="3"/>
      <c r="S176" s="4" t="str">
        <f t="shared" ca="1" si="4"/>
        <v>○</v>
      </c>
      <c r="T176" s="48"/>
      <c r="U176" s="48"/>
      <c r="V176" s="48"/>
      <c r="W176" s="48"/>
      <c r="X176" s="48"/>
      <c r="Y176" s="48"/>
      <c r="Z176" s="48"/>
      <c r="AA176" s="48"/>
    </row>
    <row r="177" spans="1:27" x14ac:dyDescent="0.45">
      <c r="A177" s="12">
        <f t="shared" si="3"/>
        <v>0</v>
      </c>
      <c r="B177" s="3">
        <f t="shared" si="5"/>
        <v>1122</v>
      </c>
      <c r="C177" s="48"/>
      <c r="D177" s="48"/>
      <c r="E177" s="3"/>
      <c r="F177" s="4"/>
      <c r="G177" s="4"/>
      <c r="H177" s="4"/>
      <c r="I177" s="3"/>
      <c r="J177" s="3"/>
      <c r="K177" s="3"/>
      <c r="L177" s="3"/>
      <c r="M177" s="3"/>
      <c r="N177" s="3"/>
      <c r="O177" s="3"/>
      <c r="P177" s="3"/>
      <c r="Q177" s="3"/>
      <c r="R177" s="3"/>
      <c r="S177" s="4" t="str">
        <f t="shared" ca="1" si="4"/>
        <v>○</v>
      </c>
      <c r="T177" s="48"/>
      <c r="U177" s="48"/>
      <c r="V177" s="48"/>
      <c r="W177" s="48"/>
      <c r="X177" s="48"/>
      <c r="Y177" s="48"/>
      <c r="Z177" s="48"/>
      <c r="AA177" s="48"/>
    </row>
  </sheetData>
  <mergeCells count="423">
    <mergeCell ref="A1:G1"/>
    <mergeCell ref="I1:V1"/>
    <mergeCell ref="X1:Z1"/>
    <mergeCell ref="A2:B2"/>
    <mergeCell ref="I2:N2"/>
    <mergeCell ref="O2:V2"/>
    <mergeCell ref="A3:B3"/>
    <mergeCell ref="O3:Q3"/>
    <mergeCell ref="A4:B4"/>
    <mergeCell ref="I4:I5"/>
    <mergeCell ref="O4:O9"/>
    <mergeCell ref="P4:Q5"/>
    <mergeCell ref="A5:B6"/>
    <mergeCell ref="I6:I7"/>
    <mergeCell ref="P6:Q7"/>
    <mergeCell ref="A7:B8"/>
    <mergeCell ref="I8:I9"/>
    <mergeCell ref="P8:Q9"/>
    <mergeCell ref="A9:B10"/>
    <mergeCell ref="O10:O15"/>
    <mergeCell ref="P10:Q11"/>
    <mergeCell ref="A11:B12"/>
    <mergeCell ref="P12:Q13"/>
    <mergeCell ref="A13:B14"/>
    <mergeCell ref="A17:B18"/>
    <mergeCell ref="P18:Q19"/>
    <mergeCell ref="A19:B21"/>
    <mergeCell ref="P20:Q21"/>
    <mergeCell ref="O40:O45"/>
    <mergeCell ref="P40:Q41"/>
    <mergeCell ref="P42:Q43"/>
    <mergeCell ref="P44:Q45"/>
    <mergeCell ref="P14:Q15"/>
    <mergeCell ref="A15:B16"/>
    <mergeCell ref="A22:B23"/>
    <mergeCell ref="O22:O27"/>
    <mergeCell ref="P22:Q23"/>
    <mergeCell ref="P24:Q25"/>
    <mergeCell ref="P26:Q27"/>
    <mergeCell ref="O28:O33"/>
    <mergeCell ref="P28:Q29"/>
    <mergeCell ref="X29:Z29"/>
    <mergeCell ref="P30:Q31"/>
    <mergeCell ref="P32:Q33"/>
    <mergeCell ref="O34:O39"/>
    <mergeCell ref="P34:Q35"/>
    <mergeCell ref="P36:Q37"/>
    <mergeCell ref="P38:Q39"/>
    <mergeCell ref="X15:Z15"/>
    <mergeCell ref="O16:O21"/>
    <mergeCell ref="P16:Q17"/>
    <mergeCell ref="C57:D57"/>
    <mergeCell ref="T57:V57"/>
    <mergeCell ref="W57:AA57"/>
    <mergeCell ref="C58:D58"/>
    <mergeCell ref="T58:V58"/>
    <mergeCell ref="W58:AA58"/>
    <mergeCell ref="W54:AA54"/>
    <mergeCell ref="C55:D55"/>
    <mergeCell ref="T55:V55"/>
    <mergeCell ref="W55:AA55"/>
    <mergeCell ref="C56:D56"/>
    <mergeCell ref="T56:V56"/>
    <mergeCell ref="W56:AA56"/>
    <mergeCell ref="C54:D54"/>
    <mergeCell ref="T54:V54"/>
    <mergeCell ref="C61:D61"/>
    <mergeCell ref="T61:V61"/>
    <mergeCell ref="W61:AA61"/>
    <mergeCell ref="C62:D62"/>
    <mergeCell ref="T62:V62"/>
    <mergeCell ref="W62:AA62"/>
    <mergeCell ref="C59:D59"/>
    <mergeCell ref="T59:V59"/>
    <mergeCell ref="W59:AA59"/>
    <mergeCell ref="C60:D60"/>
    <mergeCell ref="T60:V60"/>
    <mergeCell ref="W60:AA60"/>
    <mergeCell ref="C65:D65"/>
    <mergeCell ref="T65:V65"/>
    <mergeCell ref="W65:AA65"/>
    <mergeCell ref="C66:D66"/>
    <mergeCell ref="T66:V66"/>
    <mergeCell ref="W66:AA66"/>
    <mergeCell ref="C63:D63"/>
    <mergeCell ref="T63:V63"/>
    <mergeCell ref="W63:AA63"/>
    <mergeCell ref="C64:D64"/>
    <mergeCell ref="T64:V64"/>
    <mergeCell ref="W64:AA64"/>
    <mergeCell ref="C69:D69"/>
    <mergeCell ref="T69:V69"/>
    <mergeCell ref="W69:AA69"/>
    <mergeCell ref="C70:D70"/>
    <mergeCell ref="T70:V70"/>
    <mergeCell ref="W70:AA70"/>
    <mergeCell ref="C67:D67"/>
    <mergeCell ref="T67:V67"/>
    <mergeCell ref="W67:AA67"/>
    <mergeCell ref="C68:D68"/>
    <mergeCell ref="T68:V68"/>
    <mergeCell ref="W68:AA68"/>
    <mergeCell ref="C73:D73"/>
    <mergeCell ref="T73:V73"/>
    <mergeCell ref="W73:AA73"/>
    <mergeCell ref="C74:D74"/>
    <mergeCell ref="T74:V74"/>
    <mergeCell ref="W74:AA74"/>
    <mergeCell ref="C71:D71"/>
    <mergeCell ref="T71:V71"/>
    <mergeCell ref="W71:AA71"/>
    <mergeCell ref="C72:D72"/>
    <mergeCell ref="T72:V72"/>
    <mergeCell ref="W72:AA72"/>
    <mergeCell ref="C77:D77"/>
    <mergeCell ref="T77:V77"/>
    <mergeCell ref="W77:AA77"/>
    <mergeCell ref="C78:D78"/>
    <mergeCell ref="T78:V78"/>
    <mergeCell ref="W78:AA78"/>
    <mergeCell ref="C75:D75"/>
    <mergeCell ref="T75:V75"/>
    <mergeCell ref="W75:AA75"/>
    <mergeCell ref="C76:D76"/>
    <mergeCell ref="T76:V76"/>
    <mergeCell ref="W76:AA76"/>
    <mergeCell ref="C81:D81"/>
    <mergeCell ref="T81:V81"/>
    <mergeCell ref="W81:AA81"/>
    <mergeCell ref="C82:D82"/>
    <mergeCell ref="T82:V82"/>
    <mergeCell ref="W82:AA82"/>
    <mergeCell ref="C79:D79"/>
    <mergeCell ref="T79:V79"/>
    <mergeCell ref="W79:AA79"/>
    <mergeCell ref="C80:D80"/>
    <mergeCell ref="T80:V80"/>
    <mergeCell ref="W80:AA80"/>
    <mergeCell ref="C85:D85"/>
    <mergeCell ref="T85:V85"/>
    <mergeCell ref="W85:AA85"/>
    <mergeCell ref="C86:D86"/>
    <mergeCell ref="T86:V86"/>
    <mergeCell ref="W86:AA86"/>
    <mergeCell ref="C83:D83"/>
    <mergeCell ref="T83:V83"/>
    <mergeCell ref="W83:AA83"/>
    <mergeCell ref="C84:D84"/>
    <mergeCell ref="T84:V84"/>
    <mergeCell ref="W84:AA84"/>
    <mergeCell ref="C89:D89"/>
    <mergeCell ref="T89:V89"/>
    <mergeCell ref="W89:AA89"/>
    <mergeCell ref="C90:D90"/>
    <mergeCell ref="T90:V90"/>
    <mergeCell ref="W90:AA90"/>
    <mergeCell ref="C87:D87"/>
    <mergeCell ref="T87:V87"/>
    <mergeCell ref="W87:AA87"/>
    <mergeCell ref="C88:D88"/>
    <mergeCell ref="T88:V88"/>
    <mergeCell ref="W88:AA88"/>
    <mergeCell ref="C93:D93"/>
    <mergeCell ref="T93:V93"/>
    <mergeCell ref="W93:AA93"/>
    <mergeCell ref="C94:D94"/>
    <mergeCell ref="T94:V94"/>
    <mergeCell ref="W94:AA94"/>
    <mergeCell ref="C91:D91"/>
    <mergeCell ref="T91:V91"/>
    <mergeCell ref="W91:AA91"/>
    <mergeCell ref="C92:D92"/>
    <mergeCell ref="T92:V92"/>
    <mergeCell ref="W92:AA92"/>
    <mergeCell ref="C97:D97"/>
    <mergeCell ref="T97:V97"/>
    <mergeCell ref="W97:AA97"/>
    <mergeCell ref="C98:D98"/>
    <mergeCell ref="T98:V98"/>
    <mergeCell ref="W98:AA98"/>
    <mergeCell ref="C95:D95"/>
    <mergeCell ref="T95:V95"/>
    <mergeCell ref="W95:AA95"/>
    <mergeCell ref="C96:D96"/>
    <mergeCell ref="T96:V96"/>
    <mergeCell ref="W96:AA96"/>
    <mergeCell ref="C101:D101"/>
    <mergeCell ref="T101:V101"/>
    <mergeCell ref="W101:AA101"/>
    <mergeCell ref="C102:D102"/>
    <mergeCell ref="T102:V102"/>
    <mergeCell ref="W102:AA102"/>
    <mergeCell ref="C99:D99"/>
    <mergeCell ref="T99:V99"/>
    <mergeCell ref="W99:AA99"/>
    <mergeCell ref="C100:D100"/>
    <mergeCell ref="T100:V100"/>
    <mergeCell ref="W100:AA100"/>
    <mergeCell ref="C105:D105"/>
    <mergeCell ref="T105:V105"/>
    <mergeCell ref="W105:AA105"/>
    <mergeCell ref="C106:D106"/>
    <mergeCell ref="T106:V106"/>
    <mergeCell ref="W106:AA106"/>
    <mergeCell ref="C103:D103"/>
    <mergeCell ref="T103:V103"/>
    <mergeCell ref="W103:AA103"/>
    <mergeCell ref="C104:D104"/>
    <mergeCell ref="T104:V104"/>
    <mergeCell ref="W104:AA104"/>
    <mergeCell ref="C109:D109"/>
    <mergeCell ref="T109:V109"/>
    <mergeCell ref="W109:AA109"/>
    <mergeCell ref="C110:D110"/>
    <mergeCell ref="T110:V110"/>
    <mergeCell ref="W110:AA110"/>
    <mergeCell ref="C107:D107"/>
    <mergeCell ref="T107:V107"/>
    <mergeCell ref="W107:AA107"/>
    <mergeCell ref="C108:D108"/>
    <mergeCell ref="T108:V108"/>
    <mergeCell ref="W108:AA108"/>
    <mergeCell ref="C113:D113"/>
    <mergeCell ref="T113:V113"/>
    <mergeCell ref="W113:AA113"/>
    <mergeCell ref="C114:D114"/>
    <mergeCell ref="T114:V114"/>
    <mergeCell ref="W114:AA114"/>
    <mergeCell ref="C111:D111"/>
    <mergeCell ref="T111:V111"/>
    <mergeCell ref="W111:AA111"/>
    <mergeCell ref="C112:D112"/>
    <mergeCell ref="T112:V112"/>
    <mergeCell ref="W112:AA112"/>
    <mergeCell ref="C117:D117"/>
    <mergeCell ref="T117:V117"/>
    <mergeCell ref="W117:AA117"/>
    <mergeCell ref="C118:D118"/>
    <mergeCell ref="T118:V118"/>
    <mergeCell ref="W118:AA118"/>
    <mergeCell ref="C115:D115"/>
    <mergeCell ref="T115:V115"/>
    <mergeCell ref="W115:AA115"/>
    <mergeCell ref="C116:D116"/>
    <mergeCell ref="T116:V116"/>
    <mergeCell ref="W116:AA116"/>
    <mergeCell ref="C121:D121"/>
    <mergeCell ref="T121:V121"/>
    <mergeCell ref="W121:AA121"/>
    <mergeCell ref="C122:D122"/>
    <mergeCell ref="T122:V122"/>
    <mergeCell ref="W122:AA122"/>
    <mergeCell ref="C119:D119"/>
    <mergeCell ref="T119:V119"/>
    <mergeCell ref="W119:AA119"/>
    <mergeCell ref="C120:D120"/>
    <mergeCell ref="T120:V120"/>
    <mergeCell ref="W120:AA120"/>
    <mergeCell ref="C125:D125"/>
    <mergeCell ref="T125:V125"/>
    <mergeCell ref="W125:AA125"/>
    <mergeCell ref="C126:D126"/>
    <mergeCell ref="T126:V126"/>
    <mergeCell ref="W126:AA126"/>
    <mergeCell ref="C123:D123"/>
    <mergeCell ref="T123:V123"/>
    <mergeCell ref="W123:AA123"/>
    <mergeCell ref="C124:D124"/>
    <mergeCell ref="T124:V124"/>
    <mergeCell ref="W124:AA124"/>
    <mergeCell ref="C129:D129"/>
    <mergeCell ref="T129:V129"/>
    <mergeCell ref="W129:AA129"/>
    <mergeCell ref="C130:D130"/>
    <mergeCell ref="T130:V130"/>
    <mergeCell ref="W130:AA130"/>
    <mergeCell ref="C127:D127"/>
    <mergeCell ref="T127:V127"/>
    <mergeCell ref="W127:AA127"/>
    <mergeCell ref="C128:D128"/>
    <mergeCell ref="T128:V128"/>
    <mergeCell ref="W128:AA128"/>
    <mergeCell ref="C133:D133"/>
    <mergeCell ref="T133:V133"/>
    <mergeCell ref="W133:AA133"/>
    <mergeCell ref="C134:D134"/>
    <mergeCell ref="T134:V134"/>
    <mergeCell ref="W134:AA134"/>
    <mergeCell ref="C131:D131"/>
    <mergeCell ref="T131:V131"/>
    <mergeCell ref="W131:AA131"/>
    <mergeCell ref="C132:D132"/>
    <mergeCell ref="T132:V132"/>
    <mergeCell ref="W132:AA132"/>
    <mergeCell ref="C137:D137"/>
    <mergeCell ref="T137:V137"/>
    <mergeCell ref="W137:AA137"/>
    <mergeCell ref="C138:D138"/>
    <mergeCell ref="T138:V138"/>
    <mergeCell ref="W138:AA138"/>
    <mergeCell ref="C135:D135"/>
    <mergeCell ref="T135:V135"/>
    <mergeCell ref="W135:AA135"/>
    <mergeCell ref="C136:D136"/>
    <mergeCell ref="T136:V136"/>
    <mergeCell ref="W136:AA136"/>
    <mergeCell ref="C141:D141"/>
    <mergeCell ref="T141:V141"/>
    <mergeCell ref="W141:AA141"/>
    <mergeCell ref="C142:D142"/>
    <mergeCell ref="T142:V142"/>
    <mergeCell ref="W142:AA142"/>
    <mergeCell ref="C139:D139"/>
    <mergeCell ref="T139:V139"/>
    <mergeCell ref="W139:AA139"/>
    <mergeCell ref="C140:D140"/>
    <mergeCell ref="T140:V140"/>
    <mergeCell ref="W140:AA140"/>
    <mergeCell ref="C145:D145"/>
    <mergeCell ref="T145:V145"/>
    <mergeCell ref="W145:AA145"/>
    <mergeCell ref="C146:D146"/>
    <mergeCell ref="T146:V146"/>
    <mergeCell ref="W146:AA146"/>
    <mergeCell ref="C143:D143"/>
    <mergeCell ref="T143:V143"/>
    <mergeCell ref="W143:AA143"/>
    <mergeCell ref="C144:D144"/>
    <mergeCell ref="T144:V144"/>
    <mergeCell ref="W144:AA144"/>
    <mergeCell ref="C149:D149"/>
    <mergeCell ref="T149:V149"/>
    <mergeCell ref="W149:AA149"/>
    <mergeCell ref="C150:D150"/>
    <mergeCell ref="T150:V150"/>
    <mergeCell ref="W150:AA150"/>
    <mergeCell ref="C147:D147"/>
    <mergeCell ref="T147:V147"/>
    <mergeCell ref="W147:AA147"/>
    <mergeCell ref="C148:D148"/>
    <mergeCell ref="T148:V148"/>
    <mergeCell ref="W148:AA148"/>
    <mergeCell ref="C153:D153"/>
    <mergeCell ref="T153:V153"/>
    <mergeCell ref="W153:AA153"/>
    <mergeCell ref="C154:D154"/>
    <mergeCell ref="T154:V154"/>
    <mergeCell ref="W154:AA154"/>
    <mergeCell ref="C151:D151"/>
    <mergeCell ref="T151:V151"/>
    <mergeCell ref="W151:AA151"/>
    <mergeCell ref="C152:D152"/>
    <mergeCell ref="T152:V152"/>
    <mergeCell ref="W152:AA152"/>
    <mergeCell ref="C157:D157"/>
    <mergeCell ref="T157:V157"/>
    <mergeCell ref="W157:AA157"/>
    <mergeCell ref="C158:D158"/>
    <mergeCell ref="T158:V158"/>
    <mergeCell ref="W158:AA158"/>
    <mergeCell ref="C155:D155"/>
    <mergeCell ref="T155:V155"/>
    <mergeCell ref="W155:AA155"/>
    <mergeCell ref="C156:D156"/>
    <mergeCell ref="T156:V156"/>
    <mergeCell ref="W156:AA156"/>
    <mergeCell ref="C161:D161"/>
    <mergeCell ref="T161:V161"/>
    <mergeCell ref="W161:AA161"/>
    <mergeCell ref="C162:D162"/>
    <mergeCell ref="T162:V162"/>
    <mergeCell ref="W162:AA162"/>
    <mergeCell ref="C159:D159"/>
    <mergeCell ref="T159:V159"/>
    <mergeCell ref="W159:AA159"/>
    <mergeCell ref="C160:D160"/>
    <mergeCell ref="T160:V160"/>
    <mergeCell ref="W160:AA160"/>
    <mergeCell ref="C165:D165"/>
    <mergeCell ref="T165:V165"/>
    <mergeCell ref="W165:AA165"/>
    <mergeCell ref="C166:D166"/>
    <mergeCell ref="T166:V166"/>
    <mergeCell ref="W166:AA166"/>
    <mergeCell ref="C163:D163"/>
    <mergeCell ref="T163:V163"/>
    <mergeCell ref="W163:AA163"/>
    <mergeCell ref="C164:D164"/>
    <mergeCell ref="T164:V164"/>
    <mergeCell ref="W164:AA164"/>
    <mergeCell ref="C169:D169"/>
    <mergeCell ref="T169:V169"/>
    <mergeCell ref="W169:AA169"/>
    <mergeCell ref="C170:D170"/>
    <mergeCell ref="T170:V170"/>
    <mergeCell ref="W170:AA170"/>
    <mergeCell ref="C167:D167"/>
    <mergeCell ref="T167:V167"/>
    <mergeCell ref="W167:AA167"/>
    <mergeCell ref="C168:D168"/>
    <mergeCell ref="T168:V168"/>
    <mergeCell ref="W168:AA168"/>
    <mergeCell ref="C173:D173"/>
    <mergeCell ref="T173:V173"/>
    <mergeCell ref="W173:AA173"/>
    <mergeCell ref="C174:D174"/>
    <mergeCell ref="T174:V174"/>
    <mergeCell ref="W174:AA174"/>
    <mergeCell ref="C171:D171"/>
    <mergeCell ref="T171:V171"/>
    <mergeCell ref="W171:AA171"/>
    <mergeCell ref="C172:D172"/>
    <mergeCell ref="T172:V172"/>
    <mergeCell ref="W172:AA172"/>
    <mergeCell ref="C177:D177"/>
    <mergeCell ref="T177:V177"/>
    <mergeCell ref="W177:AA177"/>
    <mergeCell ref="C175:D175"/>
    <mergeCell ref="T175:V175"/>
    <mergeCell ref="W175:AA175"/>
    <mergeCell ref="C176:D176"/>
    <mergeCell ref="T176:V176"/>
    <mergeCell ref="W176:AA176"/>
  </mergeCells>
  <phoneticPr fontId="1"/>
  <conditionalFormatting sqref="D4">
    <cfRule type="cellIs" dxfId="104" priority="109" operator="lessThan">
      <formula>0.69</formula>
    </cfRule>
    <cfRule type="cellIs" dxfId="103" priority="110" operator="between">
      <formula>0.7</formula>
      <formula>0.84</formula>
    </cfRule>
    <cfRule type="cellIs" dxfId="102" priority="113" operator="greaterThan">
      <formula>0.85</formula>
    </cfRule>
  </conditionalFormatting>
  <conditionalFormatting sqref="D6">
    <cfRule type="cellIs" dxfId="101" priority="106" operator="lessThan">
      <formula>0.69</formula>
    </cfRule>
    <cfRule type="cellIs" dxfId="100" priority="107" operator="between">
      <formula>0.7</formula>
      <formula>0.84</formula>
    </cfRule>
    <cfRule type="cellIs" dxfId="99" priority="108" operator="greaterThan">
      <formula>0.85</formula>
    </cfRule>
  </conditionalFormatting>
  <conditionalFormatting sqref="D8">
    <cfRule type="cellIs" dxfId="98" priority="103" operator="lessThan">
      <formula>0.69</formula>
    </cfRule>
    <cfRule type="cellIs" dxfId="97" priority="104" operator="between">
      <formula>0.7</formula>
      <formula>0.84</formula>
    </cfRule>
    <cfRule type="cellIs" dxfId="96" priority="105" operator="greaterThan">
      <formula>0.85</formula>
    </cfRule>
  </conditionalFormatting>
  <conditionalFormatting sqref="D10">
    <cfRule type="cellIs" dxfId="95" priority="100" operator="lessThan">
      <formula>0.69</formula>
    </cfRule>
    <cfRule type="cellIs" dxfId="94" priority="101" operator="between">
      <formula>0.7</formula>
      <formula>0.84</formula>
    </cfRule>
    <cfRule type="cellIs" dxfId="93" priority="102" operator="greaterThan">
      <formula>0.85</formula>
    </cfRule>
  </conditionalFormatting>
  <conditionalFormatting sqref="D12">
    <cfRule type="cellIs" dxfId="92" priority="97" operator="lessThan">
      <formula>0.69</formula>
    </cfRule>
    <cfRule type="cellIs" dxfId="91" priority="98" operator="between">
      <formula>0.7</formula>
      <formula>0.84</formula>
    </cfRule>
    <cfRule type="cellIs" dxfId="90" priority="99" operator="greaterThan">
      <formula>0.85</formula>
    </cfRule>
  </conditionalFormatting>
  <conditionalFormatting sqref="D14">
    <cfRule type="cellIs" dxfId="89" priority="94" operator="lessThan">
      <formula>0.69</formula>
    </cfRule>
    <cfRule type="cellIs" dxfId="88" priority="95" operator="between">
      <formula>0.7</formula>
      <formula>0.84</formula>
    </cfRule>
    <cfRule type="cellIs" dxfId="87" priority="96" operator="greaterThan">
      <formula>0.85</formula>
    </cfRule>
  </conditionalFormatting>
  <conditionalFormatting sqref="D16">
    <cfRule type="cellIs" dxfId="86" priority="91" operator="lessThan">
      <formula>0.69</formula>
    </cfRule>
    <cfRule type="cellIs" dxfId="85" priority="92" operator="between">
      <formula>0.7</formula>
      <formula>0.84</formula>
    </cfRule>
    <cfRule type="cellIs" dxfId="84" priority="93" operator="greaterThan">
      <formula>0.85</formula>
    </cfRule>
  </conditionalFormatting>
  <conditionalFormatting sqref="D18">
    <cfRule type="cellIs" dxfId="83" priority="88" operator="lessThan">
      <formula>0.69</formula>
    </cfRule>
    <cfRule type="cellIs" dxfId="82" priority="89" operator="between">
      <formula>0.7</formula>
      <formula>0.84</formula>
    </cfRule>
    <cfRule type="cellIs" dxfId="81" priority="90" operator="greaterThan">
      <formula>0.85</formula>
    </cfRule>
  </conditionalFormatting>
  <conditionalFormatting sqref="E4">
    <cfRule type="cellIs" dxfId="80" priority="86" operator="lessThan">
      <formula>0.64</formula>
    </cfRule>
    <cfRule type="cellIs" dxfId="79" priority="87" operator="between">
      <formula>0.65</formula>
      <formula>0.74</formula>
    </cfRule>
    <cfRule type="cellIs" dxfId="78" priority="112" operator="greaterThan">
      <formula>0.75</formula>
    </cfRule>
  </conditionalFormatting>
  <conditionalFormatting sqref="E6">
    <cfRule type="cellIs" dxfId="77" priority="83" operator="lessThan">
      <formula>0.64</formula>
    </cfRule>
    <cfRule type="cellIs" dxfId="76" priority="84" operator="between">
      <formula>0.65</formula>
      <formula>0.74</formula>
    </cfRule>
    <cfRule type="cellIs" dxfId="75" priority="85" operator="greaterThan">
      <formula>0.75</formula>
    </cfRule>
  </conditionalFormatting>
  <conditionalFormatting sqref="E8">
    <cfRule type="cellIs" dxfId="74" priority="80" operator="lessThan">
      <formula>0.64</formula>
    </cfRule>
    <cfRule type="cellIs" dxfId="73" priority="81" operator="between">
      <formula>0.65</formula>
      <formula>0.74</formula>
    </cfRule>
    <cfRule type="cellIs" dxfId="72" priority="82" operator="greaterThan">
      <formula>0.75</formula>
    </cfRule>
  </conditionalFormatting>
  <conditionalFormatting sqref="E10">
    <cfRule type="cellIs" dxfId="71" priority="77" operator="lessThan">
      <formula>0.64</formula>
    </cfRule>
    <cfRule type="cellIs" dxfId="70" priority="78" operator="between">
      <formula>0.65</formula>
      <formula>0.74</formula>
    </cfRule>
    <cfRule type="cellIs" dxfId="69" priority="79" operator="greaterThan">
      <formula>0.75</formula>
    </cfRule>
  </conditionalFormatting>
  <conditionalFormatting sqref="E12">
    <cfRule type="cellIs" dxfId="68" priority="74" operator="lessThan">
      <formula>0.64</formula>
    </cfRule>
    <cfRule type="cellIs" dxfId="67" priority="75" operator="between">
      <formula>0.65</formula>
      <formula>0.74</formula>
    </cfRule>
    <cfRule type="cellIs" dxfId="66" priority="76" operator="greaterThan">
      <formula>0.75</formula>
    </cfRule>
  </conditionalFormatting>
  <conditionalFormatting sqref="E14">
    <cfRule type="cellIs" dxfId="65" priority="71" operator="lessThan">
      <formula>0.64</formula>
    </cfRule>
    <cfRule type="cellIs" dxfId="64" priority="72" operator="between">
      <formula>0.65</formula>
      <formula>0.74</formula>
    </cfRule>
    <cfRule type="cellIs" dxfId="63" priority="73" operator="greaterThan">
      <formula>0.75</formula>
    </cfRule>
  </conditionalFormatting>
  <conditionalFormatting sqref="E16">
    <cfRule type="cellIs" dxfId="62" priority="68" operator="lessThan">
      <formula>0.64</formula>
    </cfRule>
    <cfRule type="cellIs" dxfId="61" priority="69" operator="between">
      <formula>0.65</formula>
      <formula>0.74</formula>
    </cfRule>
    <cfRule type="cellIs" dxfId="60" priority="70" operator="greaterThan">
      <formula>0.75</formula>
    </cfRule>
  </conditionalFormatting>
  <conditionalFormatting sqref="E18">
    <cfRule type="cellIs" dxfId="59" priority="65" operator="lessThan">
      <formula>0.64</formula>
    </cfRule>
    <cfRule type="cellIs" dxfId="58" priority="66" operator="between">
      <formula>0.65</formula>
      <formula>0.74</formula>
    </cfRule>
    <cfRule type="cellIs" dxfId="57" priority="67" operator="greaterThan">
      <formula>0.75</formula>
    </cfRule>
  </conditionalFormatting>
  <conditionalFormatting sqref="F4">
    <cfRule type="cellIs" dxfId="56" priority="62" operator="lessThan">
      <formula>0.54</formula>
    </cfRule>
    <cfRule type="cellIs" dxfId="55" priority="63" operator="between">
      <formula>0.55</formula>
      <formula>0.64</formula>
    </cfRule>
    <cfRule type="cellIs" dxfId="54" priority="64" operator="greaterThan">
      <formula>0.65</formula>
    </cfRule>
  </conditionalFormatting>
  <conditionalFormatting sqref="F6">
    <cfRule type="cellIs" dxfId="53" priority="34" operator="lessThan">
      <formula>0.54</formula>
    </cfRule>
    <cfRule type="cellIs" dxfId="52" priority="35" operator="between">
      <formula>0.55</formula>
      <formula>0.64</formula>
    </cfRule>
    <cfRule type="cellIs" dxfId="51" priority="36" operator="greaterThan">
      <formula>0.65</formula>
    </cfRule>
  </conditionalFormatting>
  <conditionalFormatting sqref="F8">
    <cfRule type="cellIs" dxfId="50" priority="30" operator="lessThan">
      <formula>0.54</formula>
    </cfRule>
    <cfRule type="cellIs" dxfId="49" priority="31" operator="between">
      <formula>0.55</formula>
      <formula>0.64</formula>
    </cfRule>
    <cfRule type="cellIs" dxfId="48" priority="32" operator="greaterThan">
      <formula>0.65</formula>
    </cfRule>
  </conditionalFormatting>
  <conditionalFormatting sqref="F10">
    <cfRule type="cellIs" dxfId="47" priority="26" operator="lessThan">
      <formula>0.54</formula>
    </cfRule>
    <cfRule type="cellIs" dxfId="46" priority="27" operator="between">
      <formula>0.55</formula>
      <formula>0.64</formula>
    </cfRule>
    <cfRule type="cellIs" dxfId="45" priority="28" operator="greaterThan">
      <formula>0.65</formula>
    </cfRule>
  </conditionalFormatting>
  <conditionalFormatting sqref="F12">
    <cfRule type="cellIs" dxfId="44" priority="22" operator="lessThan">
      <formula>0.54</formula>
    </cfRule>
    <cfRule type="cellIs" dxfId="43" priority="23" operator="between">
      <formula>0.55</formula>
      <formula>0.64</formula>
    </cfRule>
    <cfRule type="cellIs" dxfId="42" priority="24" operator="greaterThan">
      <formula>0.65</formula>
    </cfRule>
  </conditionalFormatting>
  <conditionalFormatting sqref="F14">
    <cfRule type="cellIs" dxfId="41" priority="18" operator="lessThan">
      <formula>0.54</formula>
    </cfRule>
    <cfRule type="cellIs" dxfId="40" priority="19" operator="between">
      <formula>0.55</formula>
      <formula>0.64</formula>
    </cfRule>
    <cfRule type="cellIs" dxfId="39" priority="20" operator="greaterThan">
      <formula>0.65</formula>
    </cfRule>
  </conditionalFormatting>
  <conditionalFormatting sqref="F16">
    <cfRule type="cellIs" dxfId="38" priority="14" operator="lessThan">
      <formula>0.54</formula>
    </cfRule>
    <cfRule type="cellIs" dxfId="37" priority="15" operator="between">
      <formula>0.55</formula>
      <formula>0.64</formula>
    </cfRule>
    <cfRule type="cellIs" dxfId="36" priority="16" operator="greaterThan">
      <formula>0.65</formula>
    </cfRule>
  </conditionalFormatting>
  <conditionalFormatting sqref="F18">
    <cfRule type="cellIs" dxfId="35" priority="10" operator="lessThan">
      <formula>0.54</formula>
    </cfRule>
    <cfRule type="cellIs" dxfId="34" priority="11" operator="between">
      <formula>0.55</formula>
      <formula>0.64</formula>
    </cfRule>
    <cfRule type="cellIs" dxfId="33" priority="12" operator="greaterThan">
      <formula>0.65</formula>
    </cfRule>
  </conditionalFormatting>
  <conditionalFormatting sqref="G4">
    <cfRule type="cellIs" dxfId="32" priority="59" operator="lessThan">
      <formula>0.44</formula>
    </cfRule>
    <cfRule type="cellIs" dxfId="31" priority="60" operator="between">
      <formula>0.45</formula>
      <formula>0.54</formula>
    </cfRule>
    <cfRule type="cellIs" dxfId="30" priority="61" operator="greaterThan">
      <formula>0.55</formula>
    </cfRule>
  </conditionalFormatting>
  <conditionalFormatting sqref="G6">
    <cfRule type="cellIs" dxfId="29" priority="56" operator="lessThan">
      <formula>0.44</formula>
    </cfRule>
    <cfRule type="cellIs" dxfId="28" priority="57" operator="between">
      <formula>0.45</formula>
      <formula>0.54</formula>
    </cfRule>
    <cfRule type="cellIs" dxfId="27" priority="58" operator="greaterThan">
      <formula>0.55</formula>
    </cfRule>
  </conditionalFormatting>
  <conditionalFormatting sqref="G8">
    <cfRule type="cellIs" dxfId="26" priority="53" operator="lessThan">
      <formula>0.44</formula>
    </cfRule>
    <cfRule type="cellIs" dxfId="25" priority="54" operator="between">
      <formula>0.45</formula>
      <formula>0.54</formula>
    </cfRule>
    <cfRule type="cellIs" dxfId="24" priority="55" operator="greaterThan">
      <formula>0.55</formula>
    </cfRule>
  </conditionalFormatting>
  <conditionalFormatting sqref="G10">
    <cfRule type="cellIs" dxfId="23" priority="50" operator="lessThan">
      <formula>0.44</formula>
    </cfRule>
    <cfRule type="cellIs" dxfId="22" priority="51" operator="between">
      <formula>0.45</formula>
      <formula>0.54</formula>
    </cfRule>
    <cfRule type="cellIs" dxfId="21" priority="52" operator="greaterThan">
      <formula>0.55</formula>
    </cfRule>
  </conditionalFormatting>
  <conditionalFormatting sqref="G12">
    <cfRule type="cellIs" dxfId="20" priority="47" operator="lessThan">
      <formula>0.44</formula>
    </cfRule>
    <cfRule type="cellIs" dxfId="19" priority="48" operator="between">
      <formula>0.45</formula>
      <formula>0.54</formula>
    </cfRule>
    <cfRule type="cellIs" dxfId="18" priority="49" operator="greaterThan">
      <formula>0.55</formula>
    </cfRule>
  </conditionalFormatting>
  <conditionalFormatting sqref="G14">
    <cfRule type="cellIs" dxfId="17" priority="44" operator="lessThan">
      <formula>0.44</formula>
    </cfRule>
    <cfRule type="cellIs" dxfId="16" priority="45" operator="between">
      <formula>0.45</formula>
      <formula>0.54</formula>
    </cfRule>
    <cfRule type="cellIs" dxfId="15" priority="46" operator="greaterThan">
      <formula>0.55</formula>
    </cfRule>
  </conditionalFormatting>
  <conditionalFormatting sqref="G16">
    <cfRule type="cellIs" dxfId="14" priority="41" operator="lessThan">
      <formula>0.44</formula>
    </cfRule>
    <cfRule type="cellIs" dxfId="13" priority="42" operator="between">
      <formula>0.45</formula>
      <formula>0.54</formula>
    </cfRule>
    <cfRule type="cellIs" dxfId="12" priority="43" operator="greaterThan">
      <formula>0.55</formula>
    </cfRule>
  </conditionalFormatting>
  <conditionalFormatting sqref="G18">
    <cfRule type="cellIs" dxfId="11" priority="38" operator="lessThan">
      <formula>0.44</formula>
    </cfRule>
    <cfRule type="cellIs" dxfId="10" priority="39" operator="between">
      <formula>0.45</formula>
      <formula>0.54</formula>
    </cfRule>
    <cfRule type="cellIs" dxfId="9" priority="40" operator="greaterThan">
      <formula>0.55</formula>
    </cfRule>
  </conditionalFormatting>
  <conditionalFormatting sqref="Z3:Z12">
    <cfRule type="cellIs" dxfId="8" priority="7" operator="lessThan">
      <formula>0.49</formula>
    </cfRule>
    <cfRule type="cellIs" dxfId="7" priority="8" operator="between">
      <formula>0.5</formula>
      <formula>0.64</formula>
    </cfRule>
    <cfRule type="cellIs" dxfId="6" priority="9" operator="greaterThan">
      <formula>0.6</formula>
    </cfRule>
  </conditionalFormatting>
  <conditionalFormatting sqref="Z17:Z26">
    <cfRule type="cellIs" dxfId="5" priority="4" operator="lessThan">
      <formula>0.04</formula>
    </cfRule>
    <cfRule type="cellIs" dxfId="4" priority="5" operator="between">
      <formula>0.05</formula>
      <formula>0.09</formula>
    </cfRule>
    <cfRule type="cellIs" dxfId="3" priority="6" operator="greaterThan">
      <formula>0.1</formula>
    </cfRule>
  </conditionalFormatting>
  <conditionalFormatting sqref="Z32:Z41">
    <cfRule type="cellIs" dxfId="2" priority="1" operator="lessThan">
      <formula>0.02</formula>
    </cfRule>
    <cfRule type="cellIs" dxfId="1" priority="2" operator="between">
      <formula>0.03</formula>
      <formula>0.04</formula>
    </cfRule>
    <cfRule type="cellIs" dxfId="0" priority="3" operator="greaterThan">
      <formula>0.05</formula>
    </cfRule>
  </conditionalFormatting>
  <dataValidations count="4">
    <dataValidation type="list" allowBlank="1" showInputMessage="1" showErrorMessage="1" sqref="T55:V161" xr:uid="{7D98E176-4FD6-4883-B396-69ADF662F959}">
      <formula1>"患者都合,ネガティブ,時間等合わず,転院等,卒業,,悪い印象ではない,不明"</formula1>
    </dataValidation>
    <dataValidation type="list" allowBlank="1" showInputMessage="1" showErrorMessage="1" sqref="J55:J164 L55:L164 N55:N164 P55:P164 R55:R164" xr:uid="{CA571843-8D64-49E4-BF9F-2FFF233EE124}">
      <formula1>"本澤,中村,裕之,樫部,裕美,小池,荒井"</formula1>
    </dataValidation>
    <dataValidation type="list" allowBlank="1" showInputMessage="1" showErrorMessage="1" sqref="F55:H164" xr:uid="{BF43D20D-F012-443E-A582-33E0EFBF3306}">
      <formula1>"〇"</formula1>
    </dataValidation>
    <dataValidation type="list" allowBlank="1" showInputMessage="1" showErrorMessage="1" sqref="E55:E164" xr:uid="{760B4E32-AB30-458E-BE11-19373BD63254}">
      <formula1>"オンライン,オフライン,ホットペッパー"</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ベースシート</vt:lpstr>
      <vt:lpstr>2025.3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博文 本沢</dc:creator>
  <cp:lastModifiedBy>博文 本沢</cp:lastModifiedBy>
  <dcterms:created xsi:type="dcterms:W3CDTF">2025-02-13T00:05:10Z</dcterms:created>
  <dcterms:modified xsi:type="dcterms:W3CDTF">2025-02-15T01:15:29Z</dcterms:modified>
</cp:coreProperties>
</file>